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matsumoto.shinya\Desktop\"/>
    </mc:Choice>
  </mc:AlternateContent>
  <xr:revisionPtr revIDLastSave="0" documentId="13_ncr:1_{F691D3FA-7651-4952-BBF9-85AFF5FE7310}" xr6:coauthVersionLast="47" xr6:coauthVersionMax="47" xr10:uidLastSave="{00000000-0000-0000-0000-000000000000}"/>
  <bookViews>
    <workbookView xWindow="-120" yWindow="-120" windowWidth="20730" windowHeight="11040" xr2:uid="{494A6CC9-5894-4A0D-861C-9C3D95F4E040}"/>
  </bookViews>
  <sheets>
    <sheet name="TSUKI-TIME" sheetId="7" r:id="rId1"/>
    <sheet name="乗換表" sheetId="9" state="hidden" r:id="rId2"/>
    <sheet name="月形当別線" sheetId="2" state="hidden" r:id="rId3"/>
    <sheet name="月形浦臼線" sheetId="3" state="hidden" r:id="rId4"/>
    <sheet name="岩見沢月形線" sheetId="4" state="hidden" r:id="rId5"/>
    <sheet name="江別月形線" sheetId="22" state="hidden" r:id="rId6"/>
    <sheet name="JR" sheetId="5" state="hidden" r:id="rId7"/>
    <sheet name="停車場" sheetId="1" state="hidden" r:id="rId8"/>
    <sheet name="月形当別線料金" sheetId="17" state="hidden" r:id="rId9"/>
    <sheet name="岩見沢月形線料金" sheetId="16" state="hidden" r:id="rId10"/>
    <sheet name="月形浦臼線料金" sheetId="18" state="hidden" r:id="rId11"/>
    <sheet name="江別月形線料金" sheetId="23" state="hidden" r:id="rId12"/>
    <sheet name="JR料金" sheetId="19" state="hidden" r:id="rId13"/>
    <sheet name="乗換月形当別線" sheetId="20" state="hidden" r:id="rId14"/>
    <sheet name="乗換月形浦臼線料金 " sheetId="21" state="hidden" r:id="rId15"/>
  </sheets>
  <definedNames>
    <definedName name="_xlnm.Print_Area" localSheetId="0">'TSUKI-TIME'!$A$1:$O$26</definedName>
    <definedName name="浦臼発月形行降車">停車場!$H$2:$H$23</definedName>
    <definedName name="浦臼発月形行乗車">停車場!$G$2:$G$23</definedName>
    <definedName name="岩見沢発月形行降車">停車場!$L$2:$L$32</definedName>
    <definedName name="岩見沢発月形行乗車">停車場!$K$2:$K$32</definedName>
    <definedName name="月形発浦臼行降車">停車場!$F$2:$F$23</definedName>
    <definedName name="月形発浦臼行乗車">停車場!$E$2:$E$23</definedName>
    <definedName name="月形発岩見沢行降車">停車場!$J$2:$J$32</definedName>
    <definedName name="月形発岩見沢行乗車">停車場!$I$2:$I$32</definedName>
    <definedName name="月形発江別行降車">停車場!$P$2:$P$61</definedName>
    <definedName name="月形発江別行乗車">停車場!$O$2:$O$61</definedName>
    <definedName name="月形発当別行降車">停車場!$B$2:$B$28</definedName>
    <definedName name="月形発当別行乗車">停車場!$A$2:$A$28</definedName>
    <definedName name="江別発月形行降車">停車場!$R$2:$R$61</definedName>
    <definedName name="江別発月形行乗車">停車場!$Q$2:$Q$61</definedName>
    <definedName name="札幌発当別行降車">停車場!$N$2:$N$3</definedName>
    <definedName name="札幌発当別行乗車">停車場!$M$2:$M$3</definedName>
    <definedName name="乗換１利用路線">乗換表!$F$3:$F$8</definedName>
    <definedName name="乗換２利用路線">乗換表!$H$3:$H$6</definedName>
    <definedName name="乗換月形発浦臼行降車">停車場!$X$2:$X$23</definedName>
    <definedName name="乗換月形発浦臼行乗車">停車場!$W$2:$W$3</definedName>
    <definedName name="乗換月形発岩見沢行降車">停車場!$Z$2:$Z$32</definedName>
    <definedName name="乗換月形発岩見沢行乗車">停車場!$Y$2:$Y$3</definedName>
    <definedName name="乗換月形発江別行降車">停車場!$AD$2:$AD$59</definedName>
    <definedName name="乗換月形発江別行乗車">停車場!$AC$2:$AC$3</definedName>
    <definedName name="乗換月形発当別行降車">停車場!$T$2:$T$28</definedName>
    <definedName name="乗換月形発当別行乗車">停車場!$S$2:$S$3</definedName>
    <definedName name="乗換当別発月形行降車">停車場!$V$2:$V$28</definedName>
    <definedName name="乗換当別発月形行乗車">停車場!$U$2:$U$3</definedName>
    <definedName name="乗換当別発札幌行降車">停車場!$AB$2:$AB$3</definedName>
    <definedName name="乗換当別発札幌行乗車">停車場!$AA$2:$AA$3</definedName>
    <definedName name="乗換路線１">乗換表!$F$19:$F$22</definedName>
    <definedName name="乗換路線２">乗換表!$H$16:$H$19</definedName>
    <definedName name="当別発月形行降車">停車場!$D$2:$D$28</definedName>
    <definedName name="当別発月形行乗車">停車場!$C$2:$C$28</definedName>
    <definedName name="利用路線">乗換表!$D$3:$D$11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" i="7" l="1"/>
  <c r="A26" i="7"/>
  <c r="G60" i="22" l="1"/>
  <c r="G51" i="22"/>
  <c r="G41" i="22"/>
  <c r="G37" i="22"/>
  <c r="G26" i="22"/>
  <c r="G22" i="22"/>
  <c r="G23" i="22" s="1"/>
  <c r="G24" i="22" s="1"/>
  <c r="G25" i="22" s="1"/>
  <c r="G20" i="22"/>
  <c r="G15" i="22"/>
  <c r="G3" i="22"/>
  <c r="G4" i="22"/>
  <c r="G5" i="22"/>
  <c r="G6" i="22"/>
  <c r="G7" i="22" s="1"/>
  <c r="G8" i="22" s="1"/>
  <c r="G9" i="22" s="1"/>
  <c r="G10" i="22" s="1"/>
  <c r="G11" i="22" s="1"/>
  <c r="G12" i="22" s="1"/>
  <c r="G13" i="22" s="1"/>
  <c r="G14" i="22" s="1"/>
  <c r="F62" i="22"/>
  <c r="F60" i="22"/>
  <c r="F41" i="22"/>
  <c r="F26" i="22"/>
  <c r="F20" i="22"/>
  <c r="F15" i="22"/>
  <c r="F11" i="22"/>
  <c r="F12" i="22"/>
  <c r="F13" i="22"/>
  <c r="F14" i="22"/>
  <c r="F16" i="22" s="1"/>
  <c r="F17" i="22" s="1"/>
  <c r="F18" i="22" s="1"/>
  <c r="F19" i="22" s="1"/>
  <c r="F10" i="22"/>
  <c r="F9" i="22"/>
  <c r="F8" i="22"/>
  <c r="F3" i="22"/>
  <c r="F4" i="22" s="1"/>
  <c r="F5" i="22" s="1"/>
  <c r="F6" i="22" s="1"/>
  <c r="F7" i="22" s="1"/>
  <c r="C62" i="22"/>
  <c r="C31" i="22"/>
  <c r="C32" i="22" s="1"/>
  <c r="C33" i="22" s="1"/>
  <c r="C34" i="22" s="1"/>
  <c r="C35" i="22" s="1"/>
  <c r="C36" i="22" s="1"/>
  <c r="C37" i="22" s="1"/>
  <c r="C38" i="22" s="1"/>
  <c r="C39" i="22" s="1"/>
  <c r="C40" i="22" s="1"/>
  <c r="C41" i="22" s="1"/>
  <c r="C42" i="22" s="1"/>
  <c r="C43" i="22" s="1"/>
  <c r="C44" i="22" s="1"/>
  <c r="C45" i="22" s="1"/>
  <c r="C46" i="22" s="1"/>
  <c r="C47" i="22" s="1"/>
  <c r="C48" i="22" s="1"/>
  <c r="C49" i="22" s="1"/>
  <c r="C50" i="22" s="1"/>
  <c r="C51" i="22" s="1"/>
  <c r="C52" i="22" s="1"/>
  <c r="C53" i="22" s="1"/>
  <c r="C54" i="22" s="1"/>
  <c r="C55" i="22" s="1"/>
  <c r="C56" i="22" s="1"/>
  <c r="C57" i="22" s="1"/>
  <c r="C58" i="22" s="1"/>
  <c r="C59" i="22" s="1"/>
  <c r="C60" i="22" s="1"/>
  <c r="C61" i="22" s="1"/>
  <c r="C29" i="22"/>
  <c r="C19" i="22"/>
  <c r="C13" i="22"/>
  <c r="C3" i="22"/>
  <c r="C4" i="22" s="1"/>
  <c r="C5" i="22" s="1"/>
  <c r="C6" i="22" s="1"/>
  <c r="C7" i="22" s="1"/>
  <c r="C8" i="22" s="1"/>
  <c r="C9" i="22" s="1"/>
  <c r="C10" i="22" s="1"/>
  <c r="C11" i="22" s="1"/>
  <c r="C12" i="22" s="1"/>
  <c r="C14" i="22" s="1"/>
  <c r="C15" i="22" s="1"/>
  <c r="C16" i="22" s="1"/>
  <c r="C17" i="22" s="1"/>
  <c r="C18" i="22" s="1"/>
  <c r="B27" i="22"/>
  <c r="B28" i="22" s="1"/>
  <c r="B24" i="22"/>
  <c r="B25" i="22" s="1"/>
  <c r="B26" i="22" s="1"/>
  <c r="B23" i="22"/>
  <c r="B20" i="22"/>
  <c r="B19" i="22"/>
  <c r="B15" i="22"/>
  <c r="B16" i="22"/>
  <c r="B17" i="22"/>
  <c r="B18" i="22"/>
  <c r="B13" i="22"/>
  <c r="B12" i="22"/>
  <c r="B8" i="22"/>
  <c r="B9" i="22"/>
  <c r="B10" i="22"/>
  <c r="B11" i="22" s="1"/>
  <c r="B3" i="22"/>
  <c r="B4" i="22" s="1"/>
  <c r="B5" i="22" s="1"/>
  <c r="B6" i="22" s="1"/>
  <c r="B7" i="22" s="1"/>
  <c r="A19" i="7"/>
  <c r="A18" i="7"/>
  <c r="E15" i="7"/>
  <c r="E14" i="7"/>
  <c r="D13" i="7"/>
  <c r="E12" i="7"/>
  <c r="E11" i="7"/>
  <c r="D10" i="7"/>
  <c r="E9" i="7"/>
  <c r="E8" i="7"/>
  <c r="D7" i="7"/>
  <c r="N9" i="7" l="1"/>
  <c r="N11" i="7" s="1" a="1"/>
  <c r="N11" i="7" s="1"/>
  <c r="N12" i="7" s="1"/>
  <c r="N14" i="7" s="1" a="1"/>
  <c r="N14" i="7" s="1"/>
  <c r="N15" i="7" s="1"/>
  <c r="M9" i="7"/>
  <c r="M11" i="7" s="1" a="1"/>
  <c r="M11" i="7" s="1"/>
  <c r="M12" i="7" s="1"/>
  <c r="M14" i="7" s="1" a="1"/>
  <c r="M14" i="7" s="1"/>
  <c r="M15" i="7" s="1"/>
  <c r="I9" i="7"/>
  <c r="I11" i="7" s="1" a="1"/>
  <c r="I11" i="7" s="1"/>
  <c r="I12" i="7" s="1"/>
  <c r="I14" i="7" s="1" a="1"/>
  <c r="I14" i="7" s="1"/>
  <c r="I15" i="7" s="1"/>
  <c r="L9" i="7"/>
  <c r="J9" i="7"/>
  <c r="F9" i="7"/>
  <c r="K9" i="7"/>
  <c r="H9" i="7"/>
  <c r="G9" i="7"/>
  <c r="F8" i="7"/>
  <c r="O8" i="7" s="1" a="1"/>
  <c r="O8" i="7" s="1"/>
  <c r="G8" i="7"/>
  <c r="N8" i="7"/>
  <c r="M8" i="7"/>
  <c r="L8" i="7"/>
  <c r="K8" i="7"/>
  <c r="J8" i="7"/>
  <c r="I8" i="7"/>
  <c r="H8" i="7"/>
  <c r="G27" i="22"/>
  <c r="G28" i="22" s="1"/>
  <c r="G29" i="22" s="1"/>
  <c r="G30" i="22" s="1"/>
  <c r="G16" i="22"/>
  <c r="G17" i="22" s="1"/>
  <c r="G18" i="22" s="1"/>
  <c r="G19" i="22" s="1"/>
  <c r="G21" i="22" s="1"/>
  <c r="F21" i="22"/>
  <c r="F22" i="22" s="1"/>
  <c r="F23" i="22" s="1"/>
  <c r="F24" i="22" s="1"/>
  <c r="F25" i="22" s="1"/>
  <c r="F27" i="22" s="1"/>
  <c r="F28" i="22" s="1"/>
  <c r="F29" i="22" s="1"/>
  <c r="F30" i="22" s="1"/>
  <c r="F31" i="22" s="1"/>
  <c r="F32" i="22" s="1"/>
  <c r="F33" i="22" s="1"/>
  <c r="F34" i="22" s="1"/>
  <c r="F35" i="22" s="1"/>
  <c r="F36" i="22" s="1"/>
  <c r="F37" i="22" s="1"/>
  <c r="F38" i="22" s="1"/>
  <c r="F39" i="22" s="1"/>
  <c r="F40" i="22" s="1"/>
  <c r="F42" i="22" s="1"/>
  <c r="F43" i="22" s="1"/>
  <c r="F44" i="22" s="1"/>
  <c r="F45" i="22" s="1"/>
  <c r="F46" i="22" s="1"/>
  <c r="F47" i="22" s="1"/>
  <c r="F48" i="22" s="1"/>
  <c r="F49" i="22" s="1"/>
  <c r="F50" i="22" s="1"/>
  <c r="F51" i="22" s="1"/>
  <c r="F52" i="22" s="1"/>
  <c r="F53" i="22" s="1"/>
  <c r="F54" i="22" s="1"/>
  <c r="F55" i="22" s="1"/>
  <c r="F56" i="22" s="1"/>
  <c r="F57" i="22" s="1"/>
  <c r="F58" i="22" s="1"/>
  <c r="F59" i="22" s="1"/>
  <c r="F61" i="22" s="1"/>
  <c r="C20" i="22"/>
  <c r="C21" i="22" s="1"/>
  <c r="C22" i="22" s="1"/>
  <c r="C23" i="22" s="1"/>
  <c r="C24" i="22" s="1"/>
  <c r="C25" i="22" s="1"/>
  <c r="C26" i="22" s="1"/>
  <c r="C27" i="22" s="1"/>
  <c r="C28" i="22" s="1"/>
  <c r="C30" i="22" s="1"/>
  <c r="B14" i="22"/>
  <c r="B21" i="22" s="1"/>
  <c r="B22" i="22" s="1"/>
  <c r="C7" i="9"/>
  <c r="C6" i="9"/>
  <c r="C5" i="9"/>
  <c r="C4" i="9"/>
  <c r="H15" i="9" s="1"/>
  <c r="H17" i="9" s="1"/>
  <c r="C3" i="9"/>
  <c r="C2" i="9"/>
  <c r="F18" i="9" s="1"/>
  <c r="F21" i="9" s="1"/>
  <c r="G11" i="7" l="1" a="1"/>
  <c r="G11" i="7" s="1"/>
  <c r="G12" i="7" s="1"/>
  <c r="K11" i="7" a="1"/>
  <c r="K11" i="7" s="1"/>
  <c r="K12" i="7" s="1"/>
  <c r="J11" i="7" a="1"/>
  <c r="J11" i="7" s="1"/>
  <c r="J12" i="7" s="1"/>
  <c r="L11" i="7" a="1"/>
  <c r="L11" i="7" s="1"/>
  <c r="L12" i="7" s="1"/>
  <c r="H11" i="7" a="1"/>
  <c r="H11" i="7" s="1"/>
  <c r="H12" i="7" s="1"/>
  <c r="F11" i="7" a="1"/>
  <c r="F11" i="7" s="1"/>
  <c r="H16" i="9"/>
  <c r="H18" i="9"/>
  <c r="G31" i="22"/>
  <c r="G32" i="22" s="1"/>
  <c r="G33" i="22" s="1"/>
  <c r="G34" i="22" s="1"/>
  <c r="G35" i="22" s="1"/>
  <c r="G36" i="22" s="1"/>
  <c r="G38" i="22" s="1"/>
  <c r="G39" i="22" s="1"/>
  <c r="G40" i="22" s="1"/>
  <c r="G42" i="22" s="1"/>
  <c r="G43" i="22" s="1"/>
  <c r="G44" i="22" s="1"/>
  <c r="G45" i="22" s="1"/>
  <c r="G46" i="22" s="1"/>
  <c r="G47" i="22" s="1"/>
  <c r="G48" i="22" s="1"/>
  <c r="G49" i="22" s="1"/>
  <c r="G50" i="22" s="1"/>
  <c r="G52" i="22" s="1"/>
  <c r="G53" i="22" s="1"/>
  <c r="G54" i="22" s="1"/>
  <c r="G55" i="22" s="1"/>
  <c r="G56" i="22" s="1"/>
  <c r="G57" i="22" s="1"/>
  <c r="G58" i="22" s="1"/>
  <c r="G59" i="22" s="1"/>
  <c r="G61" i="22" s="1"/>
  <c r="G62" i="22" s="1"/>
  <c r="M16" i="7"/>
  <c r="N16" i="7"/>
  <c r="I16" i="7"/>
  <c r="L37" i="4"/>
  <c r="L38" i="4" s="1"/>
  <c r="L39" i="4" s="1"/>
  <c r="L40" i="4" s="1"/>
  <c r="L41" i="4" s="1"/>
  <c r="L42" i="4" s="1"/>
  <c r="L43" i="4" s="1"/>
  <c r="L44" i="4" s="1"/>
  <c r="L45" i="4" s="1"/>
  <c r="L46" i="4" s="1"/>
  <c r="L47" i="4" s="1"/>
  <c r="L48" i="4" s="1"/>
  <c r="L49" i="4" s="1"/>
  <c r="L50" i="4" s="1"/>
  <c r="L51" i="4" s="1"/>
  <c r="L52" i="4" s="1"/>
  <c r="L53" i="4" s="1"/>
  <c r="L54" i="4" s="1"/>
  <c r="L55" i="4" s="1"/>
  <c r="L56" i="4" s="1"/>
  <c r="L57" i="4" s="1"/>
  <c r="L58" i="4" s="1"/>
  <c r="L59" i="4" s="1"/>
  <c r="L60" i="4" s="1"/>
  <c r="L61" i="4" s="1"/>
  <c r="L62" i="4" s="1"/>
  <c r="L63" i="4" s="1"/>
  <c r="L64" i="4" s="1"/>
  <c r="L65" i="4" s="1"/>
  <c r="L66" i="4" s="1"/>
  <c r="L67" i="4" s="1"/>
  <c r="K37" i="4"/>
  <c r="K38" i="4" s="1"/>
  <c r="K39" i="4" s="1"/>
  <c r="K40" i="4" s="1"/>
  <c r="K41" i="4" s="1"/>
  <c r="K42" i="4" s="1"/>
  <c r="K43" i="4" s="1"/>
  <c r="K44" i="4" s="1"/>
  <c r="K45" i="4" s="1"/>
  <c r="K46" i="4" s="1"/>
  <c r="K47" i="4" s="1"/>
  <c r="K48" i="4" s="1"/>
  <c r="K49" i="4" s="1"/>
  <c r="K50" i="4" s="1"/>
  <c r="K51" i="4" s="1"/>
  <c r="K52" i="4" s="1"/>
  <c r="K53" i="4" s="1"/>
  <c r="K54" i="4" s="1"/>
  <c r="K55" i="4" s="1"/>
  <c r="K56" i="4" s="1"/>
  <c r="K57" i="4" s="1"/>
  <c r="K58" i="4" s="1"/>
  <c r="K59" i="4" s="1"/>
  <c r="K60" i="4" s="1"/>
  <c r="K61" i="4" s="1"/>
  <c r="K62" i="4" s="1"/>
  <c r="K63" i="4" s="1"/>
  <c r="K64" i="4" s="1"/>
  <c r="K65" i="4" s="1"/>
  <c r="K66" i="4" s="1"/>
  <c r="K67" i="4" s="1"/>
  <c r="J37" i="4"/>
  <c r="J38" i="4" s="1"/>
  <c r="J39" i="4" s="1"/>
  <c r="J40" i="4" s="1"/>
  <c r="J41" i="4" s="1"/>
  <c r="J42" i="4" s="1"/>
  <c r="J43" i="4" s="1"/>
  <c r="J44" i="4" s="1"/>
  <c r="J45" i="4" s="1"/>
  <c r="J46" i="4" s="1"/>
  <c r="J47" i="4" s="1"/>
  <c r="J48" i="4" s="1"/>
  <c r="J49" i="4" s="1"/>
  <c r="J50" i="4" s="1"/>
  <c r="J51" i="4" s="1"/>
  <c r="J52" i="4" s="1"/>
  <c r="J53" i="4" s="1"/>
  <c r="J54" i="4" s="1"/>
  <c r="J55" i="4" s="1"/>
  <c r="J56" i="4" s="1"/>
  <c r="J57" i="4" s="1"/>
  <c r="J58" i="4" s="1"/>
  <c r="J59" i="4" s="1"/>
  <c r="J60" i="4" s="1"/>
  <c r="J61" i="4" s="1"/>
  <c r="J62" i="4" s="1"/>
  <c r="J63" i="4" s="1"/>
  <c r="J64" i="4" s="1"/>
  <c r="J65" i="4" s="1"/>
  <c r="J66" i="4" s="1"/>
  <c r="J67" i="4" s="1"/>
  <c r="D37" i="4"/>
  <c r="D38" i="4" s="1"/>
  <c r="D39" i="4" s="1"/>
  <c r="D40" i="4" s="1"/>
  <c r="D41" i="4" s="1"/>
  <c r="D42" i="4" s="1"/>
  <c r="D43" i="4" s="1"/>
  <c r="D44" i="4" s="1"/>
  <c r="D45" i="4" s="1"/>
  <c r="D46" i="4" s="1"/>
  <c r="D47" i="4" s="1"/>
  <c r="D48" i="4" s="1"/>
  <c r="D49" i="4" s="1"/>
  <c r="D50" i="4" s="1"/>
  <c r="D51" i="4" s="1"/>
  <c r="D52" i="4" s="1"/>
  <c r="D53" i="4" s="1"/>
  <c r="D54" i="4" s="1"/>
  <c r="D55" i="4" s="1"/>
  <c r="D56" i="4" s="1"/>
  <c r="D57" i="4" s="1"/>
  <c r="D58" i="4" s="1"/>
  <c r="D59" i="4" s="1"/>
  <c r="D60" i="4" s="1"/>
  <c r="D61" i="4" s="1"/>
  <c r="D62" i="4" s="1"/>
  <c r="D63" i="4" s="1"/>
  <c r="D64" i="4" s="1"/>
  <c r="D65" i="4" s="1"/>
  <c r="D66" i="4" s="1"/>
  <c r="D67" i="4" s="1"/>
  <c r="C37" i="4"/>
  <c r="C38" i="4" s="1"/>
  <c r="C39" i="4" s="1"/>
  <c r="C40" i="4" s="1"/>
  <c r="C41" i="4" s="1"/>
  <c r="C42" i="4" s="1"/>
  <c r="C43" i="4" s="1"/>
  <c r="C44" i="4" s="1"/>
  <c r="C45" i="4" s="1"/>
  <c r="C46" i="4" s="1"/>
  <c r="C47" i="4" s="1"/>
  <c r="C48" i="4" s="1"/>
  <c r="C49" i="4" s="1"/>
  <c r="C50" i="4" s="1"/>
  <c r="C51" i="4" s="1"/>
  <c r="C52" i="4" s="1"/>
  <c r="C53" i="4" s="1"/>
  <c r="C54" i="4" s="1"/>
  <c r="C55" i="4" s="1"/>
  <c r="C56" i="4" s="1"/>
  <c r="C57" i="4" s="1"/>
  <c r="C58" i="4" s="1"/>
  <c r="C59" i="4" s="1"/>
  <c r="C60" i="4" s="1"/>
  <c r="C61" i="4" s="1"/>
  <c r="C62" i="4" s="1"/>
  <c r="C63" i="4" s="1"/>
  <c r="C64" i="4" s="1"/>
  <c r="C65" i="4" s="1"/>
  <c r="C66" i="4" s="1"/>
  <c r="C67" i="4" s="1"/>
  <c r="B37" i="4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K3" i="4"/>
  <c r="K4" i="4" s="1"/>
  <c r="K5" i="4" s="1"/>
  <c r="K6" i="4" s="1"/>
  <c r="K7" i="4" s="1"/>
  <c r="K8" i="4" s="1"/>
  <c r="K9" i="4" s="1"/>
  <c r="K10" i="4" s="1"/>
  <c r="K11" i="4" s="1"/>
  <c r="K12" i="4" s="1"/>
  <c r="K13" i="4" s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L3" i="4"/>
  <c r="L4" i="4" s="1"/>
  <c r="L5" i="4" s="1"/>
  <c r="L6" i="4" s="1"/>
  <c r="L7" i="4" s="1"/>
  <c r="L8" i="4" s="1"/>
  <c r="L9" i="4" s="1"/>
  <c r="L10" i="4" s="1"/>
  <c r="L11" i="4" s="1"/>
  <c r="L12" i="4" s="1"/>
  <c r="L13" i="4" s="1"/>
  <c r="L14" i="4" s="1"/>
  <c r="L15" i="4" s="1"/>
  <c r="L16" i="4" s="1"/>
  <c r="L17" i="4" s="1"/>
  <c r="L18" i="4" s="1"/>
  <c r="L19" i="4" s="1"/>
  <c r="L20" i="4" s="1"/>
  <c r="L21" i="4" s="1"/>
  <c r="L22" i="4" s="1"/>
  <c r="L23" i="4" s="1"/>
  <c r="L24" i="4" s="1"/>
  <c r="L25" i="4" s="1"/>
  <c r="L26" i="4" s="1"/>
  <c r="L27" i="4" s="1"/>
  <c r="L28" i="4" s="1"/>
  <c r="L29" i="4" s="1"/>
  <c r="L30" i="4" s="1"/>
  <c r="L31" i="4" s="1"/>
  <c r="L32" i="4" s="1"/>
  <c r="L33" i="4" s="1"/>
  <c r="M3" i="4"/>
  <c r="M4" i="4" s="1"/>
  <c r="M5" i="4" s="1"/>
  <c r="M6" i="4" s="1"/>
  <c r="M7" i="4" s="1"/>
  <c r="M8" i="4" s="1"/>
  <c r="M9" i="4" s="1"/>
  <c r="M10" i="4" s="1"/>
  <c r="M11" i="4" s="1"/>
  <c r="M12" i="4" s="1"/>
  <c r="M13" i="4" s="1"/>
  <c r="M14" i="4" s="1"/>
  <c r="M15" i="4" s="1"/>
  <c r="M16" i="4" s="1"/>
  <c r="M17" i="4" s="1"/>
  <c r="M18" i="4" s="1"/>
  <c r="M19" i="4" s="1"/>
  <c r="M20" i="4" s="1"/>
  <c r="M21" i="4" s="1"/>
  <c r="M22" i="4" s="1"/>
  <c r="M23" i="4" s="1"/>
  <c r="M24" i="4" s="1"/>
  <c r="M25" i="4" s="1"/>
  <c r="M26" i="4" s="1"/>
  <c r="M27" i="4" s="1"/>
  <c r="M28" i="4" s="1"/>
  <c r="M29" i="4" s="1"/>
  <c r="M30" i="4" s="1"/>
  <c r="M31" i="4" s="1"/>
  <c r="M32" i="4" s="1"/>
  <c r="M33" i="4" s="1"/>
  <c r="N3" i="4"/>
  <c r="N4" i="4" s="1"/>
  <c r="N5" i="4" s="1"/>
  <c r="N6" i="4" s="1"/>
  <c r="N7" i="4" s="1"/>
  <c r="N8" i="4" s="1"/>
  <c r="N9" i="4" s="1"/>
  <c r="N10" i="4" s="1"/>
  <c r="N11" i="4" s="1"/>
  <c r="N12" i="4" s="1"/>
  <c r="N13" i="4" s="1"/>
  <c r="N14" i="4" s="1"/>
  <c r="N15" i="4" s="1"/>
  <c r="N16" i="4" s="1"/>
  <c r="N17" i="4" s="1"/>
  <c r="N18" i="4" s="1"/>
  <c r="N19" i="4" s="1"/>
  <c r="N20" i="4" s="1"/>
  <c r="N21" i="4" s="1"/>
  <c r="N22" i="4" s="1"/>
  <c r="N23" i="4" s="1"/>
  <c r="N24" i="4" s="1"/>
  <c r="N25" i="4" s="1"/>
  <c r="N26" i="4" s="1"/>
  <c r="N27" i="4" s="1"/>
  <c r="N28" i="4" s="1"/>
  <c r="N29" i="4" s="1"/>
  <c r="N30" i="4" s="1"/>
  <c r="N31" i="4" s="1"/>
  <c r="N32" i="4" s="1"/>
  <c r="N33" i="4" s="1"/>
  <c r="O3" i="4"/>
  <c r="O4" i="4" s="1"/>
  <c r="O5" i="4" s="1"/>
  <c r="O6" i="4" s="1"/>
  <c r="O7" i="4" s="1"/>
  <c r="O8" i="4" s="1"/>
  <c r="O9" i="4" s="1"/>
  <c r="O10" i="4" s="1"/>
  <c r="O11" i="4" s="1"/>
  <c r="O12" i="4" s="1"/>
  <c r="O13" i="4" s="1"/>
  <c r="O14" i="4" s="1"/>
  <c r="O15" i="4" s="1"/>
  <c r="O16" i="4" s="1"/>
  <c r="O17" i="4" s="1"/>
  <c r="O18" i="4" s="1"/>
  <c r="O19" i="4" s="1"/>
  <c r="O20" i="4" s="1"/>
  <c r="O21" i="4" s="1"/>
  <c r="O22" i="4" s="1"/>
  <c r="O23" i="4" s="1"/>
  <c r="O24" i="4" s="1"/>
  <c r="O25" i="4" s="1"/>
  <c r="O26" i="4" s="1"/>
  <c r="O27" i="4" s="1"/>
  <c r="O28" i="4" s="1"/>
  <c r="O29" i="4" s="1"/>
  <c r="O30" i="4" s="1"/>
  <c r="O31" i="4" s="1"/>
  <c r="O32" i="4" s="1"/>
  <c r="O33" i="4" s="1"/>
  <c r="J3" i="4"/>
  <c r="J4" i="4" s="1"/>
  <c r="J5" i="4" s="1"/>
  <c r="J6" i="4" s="1"/>
  <c r="J7" i="4" s="1"/>
  <c r="J8" i="4" s="1"/>
  <c r="J9" i="4" s="1"/>
  <c r="J10" i="4" s="1"/>
  <c r="J11" i="4" s="1"/>
  <c r="J12" i="4" s="1"/>
  <c r="J13" i="4" s="1"/>
  <c r="J14" i="4" s="1"/>
  <c r="J15" i="4" s="1"/>
  <c r="J16" i="4" s="1"/>
  <c r="J17" i="4" s="1"/>
  <c r="J18" i="4" s="1"/>
  <c r="J19" i="4" s="1"/>
  <c r="J20" i="4" s="1"/>
  <c r="J21" i="4" s="1"/>
  <c r="J22" i="4" s="1"/>
  <c r="J23" i="4" s="1"/>
  <c r="J24" i="4" s="1"/>
  <c r="J25" i="4" s="1"/>
  <c r="J26" i="4" s="1"/>
  <c r="J27" i="4" s="1"/>
  <c r="J28" i="4" s="1"/>
  <c r="J29" i="4" s="1"/>
  <c r="J30" i="4" s="1"/>
  <c r="J31" i="4" s="1"/>
  <c r="J32" i="4" s="1"/>
  <c r="J33" i="4" s="1"/>
  <c r="G3" i="4"/>
  <c r="G4" i="4" s="1"/>
  <c r="G5" i="4" s="1"/>
  <c r="G6" i="4" s="1"/>
  <c r="G7" i="4" s="1"/>
  <c r="G8" i="4" s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C3" i="4"/>
  <c r="C4" i="4" s="1"/>
  <c r="C5" i="4" s="1"/>
  <c r="C6" i="4" s="1"/>
  <c r="C7" i="4" s="1"/>
  <c r="C8" i="4" s="1"/>
  <c r="C9" i="4" s="1"/>
  <c r="C10" i="4" s="1"/>
  <c r="C11" i="4" s="1"/>
  <c r="C12" i="4" s="1"/>
  <c r="C13" i="4" s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D3" i="4"/>
  <c r="D4" i="4" s="1"/>
  <c r="D5" i="4" s="1"/>
  <c r="D6" i="4" s="1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E3" i="4"/>
  <c r="E4" i="4" s="1"/>
  <c r="E5" i="4" s="1"/>
  <c r="E6" i="4" s="1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F3" i="4"/>
  <c r="F4" i="4" s="1"/>
  <c r="F5" i="4" s="1"/>
  <c r="F6" i="4" s="1"/>
  <c r="F7" i="4" s="1"/>
  <c r="F8" i="4" s="1"/>
  <c r="F9" i="4" s="1"/>
  <c r="F10" i="4" s="1"/>
  <c r="F11" i="4" s="1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B3" i="4"/>
  <c r="B4" i="4" s="1"/>
  <c r="B5" i="4" s="1"/>
  <c r="B6" i="4" s="1"/>
  <c r="B7" i="4" s="1"/>
  <c r="B8" i="4" s="1"/>
  <c r="B9" i="4" s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K28" i="3"/>
  <c r="K29" i="3" s="1"/>
  <c r="K30" i="3" s="1"/>
  <c r="K31" i="3" s="1"/>
  <c r="K32" i="3" s="1"/>
  <c r="K33" i="3" s="1"/>
  <c r="K34" i="3" s="1"/>
  <c r="K35" i="3" s="1"/>
  <c r="K36" i="3" s="1"/>
  <c r="K37" i="3" s="1"/>
  <c r="K38" i="3" s="1"/>
  <c r="K39" i="3" s="1"/>
  <c r="K40" i="3" s="1"/>
  <c r="K41" i="3" s="1"/>
  <c r="K42" i="3" s="1"/>
  <c r="K43" i="3" s="1"/>
  <c r="K44" i="3" s="1"/>
  <c r="K45" i="3" s="1"/>
  <c r="K46" i="3" s="1"/>
  <c r="K47" i="3" s="1"/>
  <c r="K48" i="3" s="1"/>
  <c r="K49" i="3" s="1"/>
  <c r="J28" i="3"/>
  <c r="J29" i="3" s="1"/>
  <c r="J30" i="3" s="1"/>
  <c r="J31" i="3" s="1"/>
  <c r="J32" i="3" s="1"/>
  <c r="J33" i="3" s="1"/>
  <c r="J34" i="3" s="1"/>
  <c r="J35" i="3" s="1"/>
  <c r="J36" i="3" s="1"/>
  <c r="J37" i="3" s="1"/>
  <c r="J38" i="3" s="1"/>
  <c r="J39" i="3" s="1"/>
  <c r="J40" i="3" s="1"/>
  <c r="J41" i="3" s="1"/>
  <c r="J42" i="3" s="1"/>
  <c r="J43" i="3" s="1"/>
  <c r="J44" i="3" s="1"/>
  <c r="J45" i="3" s="1"/>
  <c r="J46" i="3" s="1"/>
  <c r="J47" i="3" s="1"/>
  <c r="J48" i="3" s="1"/>
  <c r="J49" i="3" s="1"/>
  <c r="I28" i="3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4" i="3" s="1"/>
  <c r="I45" i="3" s="1"/>
  <c r="I46" i="3" s="1"/>
  <c r="I47" i="3" s="1"/>
  <c r="I48" i="3" s="1"/>
  <c r="I49" i="3" s="1"/>
  <c r="D28" i="3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40" i="3" s="1"/>
  <c r="D42" i="3" s="1"/>
  <c r="D43" i="3" s="1"/>
  <c r="D44" i="3" s="1"/>
  <c r="D45" i="3" s="1"/>
  <c r="D46" i="3" s="1"/>
  <c r="D47" i="3" s="1"/>
  <c r="D48" i="3" s="1"/>
  <c r="D49" i="3" s="1"/>
  <c r="C28" i="3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40" i="3" s="1"/>
  <c r="C42" i="3" s="1"/>
  <c r="C43" i="3" s="1"/>
  <c r="C44" i="3" s="1"/>
  <c r="C45" i="3" s="1"/>
  <c r="C46" i="3" s="1"/>
  <c r="C47" i="3" s="1"/>
  <c r="C48" i="3" s="1"/>
  <c r="C49" i="3" s="1"/>
  <c r="B28" i="3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40" i="3" s="1"/>
  <c r="B42" i="3" s="1"/>
  <c r="B43" i="3" s="1"/>
  <c r="B44" i="3" s="1"/>
  <c r="B45" i="3" s="1"/>
  <c r="B46" i="3" s="1"/>
  <c r="B47" i="3" s="1"/>
  <c r="B48" i="3" s="1"/>
  <c r="B49" i="3" s="1"/>
  <c r="J3" i="3"/>
  <c r="J4" i="3" s="1"/>
  <c r="J5" i="3" s="1"/>
  <c r="J6" i="3" s="1"/>
  <c r="J7" i="3" s="1"/>
  <c r="J8" i="3" s="1"/>
  <c r="J9" i="3" s="1"/>
  <c r="J10" i="3" s="1"/>
  <c r="J11" i="3" s="1"/>
  <c r="J12" i="3" s="1"/>
  <c r="J13" i="3" s="1"/>
  <c r="J14" i="3" s="1"/>
  <c r="J15" i="3" s="1"/>
  <c r="J16" i="3" s="1"/>
  <c r="J17" i="3" s="1"/>
  <c r="J18" i="3" s="1"/>
  <c r="J19" i="3" s="1"/>
  <c r="K3" i="3"/>
  <c r="K4" i="3" s="1"/>
  <c r="K5" i="3" s="1"/>
  <c r="K6" i="3" s="1"/>
  <c r="K7" i="3" s="1"/>
  <c r="K8" i="3" s="1"/>
  <c r="K9" i="3" s="1"/>
  <c r="K10" i="3" s="1"/>
  <c r="K11" i="3" s="1"/>
  <c r="K12" i="3" s="1"/>
  <c r="K13" i="3" s="1"/>
  <c r="K14" i="3" s="1"/>
  <c r="K15" i="3" s="1"/>
  <c r="K16" i="3" s="1"/>
  <c r="K17" i="3" s="1"/>
  <c r="K18" i="3" s="1"/>
  <c r="K19" i="3" s="1"/>
  <c r="L3" i="3"/>
  <c r="L4" i="3" s="1"/>
  <c r="L5" i="3" s="1"/>
  <c r="L6" i="3" s="1"/>
  <c r="L7" i="3" s="1"/>
  <c r="L8" i="3" s="1"/>
  <c r="L9" i="3" s="1"/>
  <c r="L10" i="3" s="1"/>
  <c r="L11" i="3" s="1"/>
  <c r="L12" i="3" s="1"/>
  <c r="L13" i="3" s="1"/>
  <c r="L14" i="3" s="1"/>
  <c r="L15" i="3" s="1"/>
  <c r="L16" i="3" s="1"/>
  <c r="L17" i="3" s="1"/>
  <c r="L18" i="3" s="1"/>
  <c r="L19" i="3" s="1"/>
  <c r="M3" i="3"/>
  <c r="M4" i="3" s="1"/>
  <c r="M5" i="3" s="1"/>
  <c r="M6" i="3" s="1"/>
  <c r="M7" i="3" s="1"/>
  <c r="M8" i="3" s="1"/>
  <c r="M9" i="3" s="1"/>
  <c r="M10" i="3" s="1"/>
  <c r="M11" i="3" s="1"/>
  <c r="M12" i="3" s="1"/>
  <c r="M13" i="3" s="1"/>
  <c r="M14" i="3" s="1"/>
  <c r="M15" i="3" s="1"/>
  <c r="M16" i="3" s="1"/>
  <c r="M17" i="3" s="1"/>
  <c r="M18" i="3" s="1"/>
  <c r="M19" i="3" s="1"/>
  <c r="I3" i="3"/>
  <c r="I4" i="3" s="1"/>
  <c r="I5" i="3" s="1"/>
  <c r="I6" i="3" s="1"/>
  <c r="I7" i="3" s="1"/>
  <c r="I8" i="3" s="1"/>
  <c r="I9" i="3" s="1"/>
  <c r="I10" i="3" s="1"/>
  <c r="I11" i="3" s="1"/>
  <c r="I12" i="3" s="1"/>
  <c r="I13" i="3" s="1"/>
  <c r="I14" i="3" s="1"/>
  <c r="I15" i="3" s="1"/>
  <c r="I16" i="3" s="1"/>
  <c r="I17" i="3" s="1"/>
  <c r="I19" i="3" s="1"/>
  <c r="I20" i="3" s="1"/>
  <c r="I21" i="3" s="1"/>
  <c r="I22" i="3" s="1"/>
  <c r="I23" i="3" s="1"/>
  <c r="I24" i="3" s="1"/>
  <c r="C3" i="3"/>
  <c r="C4" i="3" s="1"/>
  <c r="C5" i="3" s="1"/>
  <c r="C6" i="3" s="1"/>
  <c r="C7" i="3" s="1"/>
  <c r="C8" i="3" s="1"/>
  <c r="C9" i="3" s="1"/>
  <c r="C10" i="3" s="1"/>
  <c r="C11" i="3" s="1"/>
  <c r="C12" i="3" s="1"/>
  <c r="C13" i="3" s="1"/>
  <c r="C15" i="3" s="1"/>
  <c r="C17" i="3" s="1"/>
  <c r="C18" i="3" s="1"/>
  <c r="C19" i="3" s="1"/>
  <c r="C20" i="3" s="1"/>
  <c r="C21" i="3" s="1"/>
  <c r="C22" i="3" s="1"/>
  <c r="C23" i="3" s="1"/>
  <c r="C24" i="3" s="1"/>
  <c r="D3" i="3"/>
  <c r="D4" i="3" s="1"/>
  <c r="D5" i="3" s="1"/>
  <c r="D6" i="3" s="1"/>
  <c r="D7" i="3" s="1"/>
  <c r="D8" i="3" s="1"/>
  <c r="D9" i="3" s="1"/>
  <c r="D10" i="3" s="1"/>
  <c r="D11" i="3" s="1"/>
  <c r="D12" i="3" s="1"/>
  <c r="D13" i="3" s="1"/>
  <c r="D15" i="3" s="1"/>
  <c r="D17" i="3" s="1"/>
  <c r="D18" i="3" s="1"/>
  <c r="D19" i="3" s="1"/>
  <c r="D20" i="3" s="1"/>
  <c r="D21" i="3" s="1"/>
  <c r="D22" i="3" s="1"/>
  <c r="D23" i="3" s="1"/>
  <c r="D24" i="3" s="1"/>
  <c r="E3" i="3"/>
  <c r="E4" i="3" s="1"/>
  <c r="E5" i="3" s="1"/>
  <c r="E6" i="3" s="1"/>
  <c r="E7" i="3" s="1"/>
  <c r="E8" i="3" s="1"/>
  <c r="E9" i="3" s="1"/>
  <c r="E10" i="3" s="1"/>
  <c r="E11" i="3" s="1"/>
  <c r="E12" i="3" s="1"/>
  <c r="E13" i="3" s="1"/>
  <c r="E15" i="3" s="1"/>
  <c r="E17" i="3" s="1"/>
  <c r="E18" i="3" s="1"/>
  <c r="E19" i="3" s="1"/>
  <c r="E20" i="3" s="1"/>
  <c r="E21" i="3" s="1"/>
  <c r="E22" i="3" s="1"/>
  <c r="E23" i="3" s="1"/>
  <c r="E24" i="3" s="1"/>
  <c r="F3" i="3"/>
  <c r="F4" i="3" s="1"/>
  <c r="F5" i="3" s="1"/>
  <c r="F6" i="3" s="1"/>
  <c r="F7" i="3" s="1"/>
  <c r="F8" i="3" s="1"/>
  <c r="F9" i="3" s="1"/>
  <c r="F10" i="3" s="1"/>
  <c r="F11" i="3" s="1"/>
  <c r="F12" i="3" s="1"/>
  <c r="F13" i="3" s="1"/>
  <c r="F15" i="3" s="1"/>
  <c r="F17" i="3" s="1"/>
  <c r="F18" i="3" s="1"/>
  <c r="F19" i="3" s="1"/>
  <c r="F20" i="3" s="1"/>
  <c r="F21" i="3" s="1"/>
  <c r="F22" i="3" s="1"/>
  <c r="F23" i="3" s="1"/>
  <c r="F24" i="3" s="1"/>
  <c r="B3" i="3"/>
  <c r="B4" i="3" s="1"/>
  <c r="B5" i="3" s="1"/>
  <c r="B6" i="3" s="1"/>
  <c r="B7" i="3" s="1"/>
  <c r="B8" i="3" s="1"/>
  <c r="B9" i="3" s="1"/>
  <c r="B10" i="3" s="1"/>
  <c r="B11" i="3" s="1"/>
  <c r="B12" i="3" s="1"/>
  <c r="B13" i="3" s="1"/>
  <c r="B15" i="3" s="1"/>
  <c r="B17" i="3" s="1"/>
  <c r="B18" i="3" s="1"/>
  <c r="B19" i="3" s="1"/>
  <c r="B20" i="3" s="1"/>
  <c r="B21" i="3" s="1"/>
  <c r="B22" i="3" s="1"/>
  <c r="B23" i="3" s="1"/>
  <c r="B24" i="3" s="1"/>
  <c r="S33" i="2"/>
  <c r="S34" i="2" s="1"/>
  <c r="S35" i="2" s="1"/>
  <c r="S36" i="2" s="1"/>
  <c r="S37" i="2" s="1"/>
  <c r="S38" i="2" s="1"/>
  <c r="S39" i="2" s="1"/>
  <c r="S40" i="2" s="1"/>
  <c r="S41" i="2" s="1"/>
  <c r="S42" i="2" s="1"/>
  <c r="S43" i="2" s="1"/>
  <c r="S44" i="2" s="1"/>
  <c r="S45" i="2" s="1"/>
  <c r="S46" i="2" s="1"/>
  <c r="S47" i="2" s="1"/>
  <c r="S48" i="2" s="1"/>
  <c r="S49" i="2" s="1"/>
  <c r="S50" i="2" s="1"/>
  <c r="S51" i="2" s="1"/>
  <c r="S52" i="2" s="1"/>
  <c r="S53" i="2" s="1"/>
  <c r="S54" i="2" s="1"/>
  <c r="S55" i="2" s="1"/>
  <c r="S56" i="2" s="1"/>
  <c r="S57" i="2" s="1"/>
  <c r="S58" i="2" s="1"/>
  <c r="S59" i="2" s="1"/>
  <c r="R33" i="2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Q33" i="2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Q52" i="2" s="1"/>
  <c r="Q53" i="2" s="1"/>
  <c r="Q54" i="2" s="1"/>
  <c r="Q55" i="2" s="1"/>
  <c r="Q56" i="2" s="1"/>
  <c r="Q57" i="2" s="1"/>
  <c r="Q58" i="2" s="1"/>
  <c r="Q59" i="2" s="1"/>
  <c r="P33" i="2"/>
  <c r="P34" i="2" s="1"/>
  <c r="P35" i="2" s="1"/>
  <c r="P36" i="2" s="1"/>
  <c r="P37" i="2" s="1"/>
  <c r="P38" i="2" s="1"/>
  <c r="P39" i="2" s="1"/>
  <c r="P40" i="2" s="1"/>
  <c r="P41" i="2" s="1"/>
  <c r="P42" i="2" s="1"/>
  <c r="P43" i="2" s="1"/>
  <c r="P44" i="2" s="1"/>
  <c r="P45" i="2" s="1"/>
  <c r="P46" i="2" s="1"/>
  <c r="P47" i="2" s="1"/>
  <c r="P48" i="2" s="1"/>
  <c r="P49" i="2" s="1"/>
  <c r="P50" i="2" s="1"/>
  <c r="P51" i="2" s="1"/>
  <c r="P52" i="2" s="1"/>
  <c r="P53" i="2" s="1"/>
  <c r="P54" i="2" s="1"/>
  <c r="P55" i="2" s="1"/>
  <c r="P56" i="2" s="1"/>
  <c r="P57" i="2" s="1"/>
  <c r="P58" i="2" s="1"/>
  <c r="P59" i="2" s="1"/>
  <c r="N33" i="2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M33" i="2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M52" i="2" s="1"/>
  <c r="M53" i="2" s="1"/>
  <c r="M54" i="2" s="1"/>
  <c r="M55" i="2" s="1"/>
  <c r="M56" i="2" s="1"/>
  <c r="M57" i="2" s="1"/>
  <c r="M58" i="2" s="1"/>
  <c r="M59" i="2" s="1"/>
  <c r="O33" i="2"/>
  <c r="O34" i="2" s="1"/>
  <c r="O35" i="2" s="1"/>
  <c r="B57" i="2"/>
  <c r="B58" i="2" s="1"/>
  <c r="G33" i="2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8" i="2" s="1"/>
  <c r="G59" i="2" s="1"/>
  <c r="F33" i="2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8" i="2" s="1"/>
  <c r="F59" i="2" s="1"/>
  <c r="E33" i="2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8" i="2" s="1"/>
  <c r="E59" i="2" s="1"/>
  <c r="D33" i="2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8" i="2" s="1"/>
  <c r="D59" i="2" s="1"/>
  <c r="B33" i="2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H33" i="2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8" i="2" s="1"/>
  <c r="H59" i="2" s="1"/>
  <c r="C33" i="2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54" i="2" s="1"/>
  <c r="C55" i="2" s="1"/>
  <c r="C56" i="2" s="1"/>
  <c r="C57" i="2" s="1"/>
  <c r="C58" i="2" s="1"/>
  <c r="F12" i="7" l="1"/>
  <c r="F14" i="7" s="1" a="1"/>
  <c r="F14" i="7" s="1"/>
  <c r="O11" i="7" a="1"/>
  <c r="O11" i="7" s="1"/>
  <c r="K14" i="7" a="1"/>
  <c r="K14" i="7" s="1"/>
  <c r="K15" i="7" s="1"/>
  <c r="K16" i="7" s="1"/>
  <c r="J14" i="7" a="1"/>
  <c r="J14" i="7" s="1"/>
  <c r="J15" i="7" s="1"/>
  <c r="J16" i="7" s="1"/>
  <c r="G14" i="7" a="1"/>
  <c r="G14" i="7" s="1"/>
  <c r="G15" i="7" s="1"/>
  <c r="G16" i="7" s="1"/>
  <c r="H14" i="7" a="1"/>
  <c r="H14" i="7" s="1"/>
  <c r="H15" i="7" s="1"/>
  <c r="H16" i="7" s="1"/>
  <c r="L14" i="7" a="1"/>
  <c r="L14" i="7" s="1"/>
  <c r="L15" i="7" s="1"/>
  <c r="L16" i="7" s="1"/>
  <c r="F20" i="9"/>
  <c r="F19" i="9"/>
  <c r="J20" i="3"/>
  <c r="J21" i="3" s="1"/>
  <c r="J22" i="3" s="1"/>
  <c r="J23" i="3" s="1"/>
  <c r="J24" i="3" s="1"/>
  <c r="M20" i="3"/>
  <c r="M21" i="3" s="1"/>
  <c r="M22" i="3" s="1"/>
  <c r="M23" i="3" s="1"/>
  <c r="M24" i="3" s="1"/>
  <c r="L20" i="3"/>
  <c r="L21" i="3" s="1"/>
  <c r="L22" i="3" s="1"/>
  <c r="L23" i="3" s="1"/>
  <c r="L24" i="3" s="1"/>
  <c r="K20" i="3"/>
  <c r="K21" i="3" s="1"/>
  <c r="K22" i="3" s="1"/>
  <c r="K23" i="3" s="1"/>
  <c r="K24" i="3" s="1"/>
  <c r="O36" i="2"/>
  <c r="O37" i="2" s="1"/>
  <c r="O38" i="2" s="1"/>
  <c r="O39" i="2" s="1"/>
  <c r="O40" i="2" s="1"/>
  <c r="O41" i="2" s="1"/>
  <c r="O42" i="2" s="1"/>
  <c r="O43" i="2" s="1"/>
  <c r="O44" i="2" s="1"/>
  <c r="O45" i="2" s="1"/>
  <c r="O46" i="2" s="1"/>
  <c r="O47" i="2" s="1"/>
  <c r="O48" i="2" s="1"/>
  <c r="O49" i="2" s="1"/>
  <c r="O50" i="2" s="1"/>
  <c r="O51" i="2" s="1"/>
  <c r="O52" i="2" s="1"/>
  <c r="O53" i="2" s="1"/>
  <c r="O54" i="2" s="1"/>
  <c r="O55" i="2" s="1"/>
  <c r="O56" i="2" s="1"/>
  <c r="O57" i="2" s="1"/>
  <c r="O58" i="2" s="1"/>
  <c r="O59" i="2" s="1"/>
  <c r="C59" i="2"/>
  <c r="B59" i="2"/>
  <c r="R4" i="2"/>
  <c r="R5" i="2" s="1"/>
  <c r="R6" i="2" s="1"/>
  <c r="R7" i="2" s="1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S4" i="2"/>
  <c r="S5" i="2" s="1"/>
  <c r="T4" i="2"/>
  <c r="T5" i="2" s="1"/>
  <c r="Q4" i="2"/>
  <c r="Q5" i="2" s="1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" i="2"/>
  <c r="R3" i="2"/>
  <c r="S3" i="2"/>
  <c r="T3" i="2"/>
  <c r="U3" i="2"/>
  <c r="U5" i="2"/>
  <c r="U6" i="2" s="1"/>
  <c r="U7" i="2" s="1"/>
  <c r="U8" i="2" s="1"/>
  <c r="U9" i="2" s="1"/>
  <c r="U10" i="2" s="1"/>
  <c r="U11" i="2" s="1"/>
  <c r="U12" i="2" s="1"/>
  <c r="U13" i="2" s="1"/>
  <c r="U14" i="2" s="1"/>
  <c r="U15" i="2" s="1"/>
  <c r="U16" i="2" s="1"/>
  <c r="U17" i="2" s="1"/>
  <c r="U18" i="2" s="1"/>
  <c r="U19" i="2" s="1"/>
  <c r="U20" i="2" s="1"/>
  <c r="U21" i="2" s="1"/>
  <c r="U22" i="2" s="1"/>
  <c r="U23" i="2" s="1"/>
  <c r="U24" i="2" s="1"/>
  <c r="U25" i="2" s="1"/>
  <c r="U26" i="2" s="1"/>
  <c r="U27" i="2" s="1"/>
  <c r="U28" i="2" s="1"/>
  <c r="U29" i="2" s="1"/>
  <c r="N3" i="2"/>
  <c r="N5" i="2" s="1"/>
  <c r="N6" i="2" s="1"/>
  <c r="N7" i="2" s="1"/>
  <c r="N8" i="2" s="1"/>
  <c r="N9" i="2" s="1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O3" i="2"/>
  <c r="O5" i="2" s="1"/>
  <c r="O6" i="2" s="1"/>
  <c r="O7" i="2" s="1"/>
  <c r="O8" i="2" s="1"/>
  <c r="O9" i="2" s="1"/>
  <c r="O10" i="2" s="1"/>
  <c r="O11" i="2" s="1"/>
  <c r="O12" i="2" s="1"/>
  <c r="O13" i="2" s="1"/>
  <c r="O14" i="2" s="1"/>
  <c r="O15" i="2" s="1"/>
  <c r="O16" i="2" s="1"/>
  <c r="O17" i="2" s="1"/>
  <c r="O18" i="2" s="1"/>
  <c r="O19" i="2" s="1"/>
  <c r="O20" i="2" s="1"/>
  <c r="O21" i="2" s="1"/>
  <c r="O22" i="2" s="1"/>
  <c r="O23" i="2" s="1"/>
  <c r="O24" i="2" s="1"/>
  <c r="O25" i="2" s="1"/>
  <c r="O26" i="2" s="1"/>
  <c r="O27" i="2" s="1"/>
  <c r="O28" i="2" s="1"/>
  <c r="O29" i="2" s="1"/>
  <c r="P3" i="2"/>
  <c r="P5" i="2" s="1"/>
  <c r="P6" i="2" s="1"/>
  <c r="P7" i="2" s="1"/>
  <c r="P8" i="2" s="1"/>
  <c r="P9" i="2" s="1"/>
  <c r="P10" i="2" s="1"/>
  <c r="P11" i="2" s="1"/>
  <c r="P12" i="2" s="1"/>
  <c r="P13" i="2" s="1"/>
  <c r="P14" i="2" s="1"/>
  <c r="P15" i="2" s="1"/>
  <c r="P16" i="2" s="1"/>
  <c r="P17" i="2" s="1"/>
  <c r="P18" i="2" s="1"/>
  <c r="P19" i="2" s="1"/>
  <c r="P20" i="2" s="1"/>
  <c r="P21" i="2" s="1"/>
  <c r="P22" i="2" s="1"/>
  <c r="P23" i="2" s="1"/>
  <c r="P24" i="2" s="1"/>
  <c r="P25" i="2" s="1"/>
  <c r="P26" i="2" s="1"/>
  <c r="P27" i="2" s="1"/>
  <c r="P28" i="2" s="1"/>
  <c r="P29" i="2" s="1"/>
  <c r="M3" i="2"/>
  <c r="M5" i="2" s="1"/>
  <c r="M6" i="2" s="1"/>
  <c r="M7" i="2" s="1"/>
  <c r="M8" i="2" s="1"/>
  <c r="M9" i="2" s="1"/>
  <c r="M10" i="2" s="1"/>
  <c r="M11" i="2" s="1"/>
  <c r="M12" i="2" s="1"/>
  <c r="M13" i="2" s="1"/>
  <c r="M14" i="2" s="1"/>
  <c r="M15" i="2" s="1"/>
  <c r="M16" i="2" s="1"/>
  <c r="M17" i="2" s="1"/>
  <c r="M18" i="2" s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M29" i="2" s="1"/>
  <c r="D3" i="2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8" i="2" s="1"/>
  <c r="D29" i="2" s="1"/>
  <c r="E3" i="2"/>
  <c r="E4" i="2" s="1"/>
  <c r="E5" i="2" s="1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8" i="2" s="1"/>
  <c r="E29" i="2" s="1"/>
  <c r="F3" i="2"/>
  <c r="F4" i="2" s="1"/>
  <c r="F5" i="2" s="1"/>
  <c r="G3" i="2"/>
  <c r="H3" i="2"/>
  <c r="I3" i="2"/>
  <c r="J3" i="2"/>
  <c r="G4" i="2"/>
  <c r="G5" i="2" s="1"/>
  <c r="G6" i="2" s="1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8" i="2" s="1"/>
  <c r="G29" i="2" s="1"/>
  <c r="H4" i="2"/>
  <c r="H5" i="2" s="1"/>
  <c r="H6" i="2" s="1"/>
  <c r="H7" i="2" s="1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8" i="2" s="1"/>
  <c r="H29" i="2" s="1"/>
  <c r="I4" i="2"/>
  <c r="I5" i="2" s="1"/>
  <c r="I6" i="2" s="1"/>
  <c r="I7" i="2" s="1"/>
  <c r="I8" i="2" s="1"/>
  <c r="I9" i="2" s="1"/>
  <c r="I10" i="2" s="1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8" i="2" s="1"/>
  <c r="I29" i="2" s="1"/>
  <c r="J4" i="2"/>
  <c r="J5" i="2" s="1"/>
  <c r="J6" i="2" s="1"/>
  <c r="J7" i="2" s="1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8" i="2" s="1"/>
  <c r="J29" i="2" s="1"/>
  <c r="F6" i="2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8" i="2" s="1"/>
  <c r="F29" i="2" s="1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8" i="2" s="1"/>
  <c r="B29" i="2" s="1"/>
  <c r="C3" i="2"/>
  <c r="C4" i="2" s="1"/>
  <c r="C5" i="2" s="1"/>
  <c r="C6" i="2" s="1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8" i="2" s="1"/>
  <c r="C29" i="2" s="1"/>
  <c r="F15" i="7" l="1"/>
  <c r="F16" i="7" s="1"/>
  <c r="O14" i="7" a="1"/>
  <c r="O14" i="7" s="1"/>
  <c r="O16" i="7" s="1"/>
  <c r="T6" i="2"/>
  <c r="T7" i="2" s="1"/>
  <c r="T8" i="2" s="1"/>
  <c r="T9" i="2" s="1"/>
  <c r="T10" i="2" s="1"/>
  <c r="T11" i="2" s="1"/>
  <c r="T12" i="2" s="1"/>
  <c r="T13" i="2" s="1"/>
  <c r="T14" i="2" s="1"/>
  <c r="T15" i="2" s="1"/>
  <c r="T16" i="2" s="1"/>
  <c r="T17" i="2" s="1"/>
  <c r="T18" i="2" s="1"/>
  <c r="T19" i="2" s="1"/>
  <c r="T20" i="2" s="1"/>
  <c r="T21" i="2" s="1"/>
  <c r="T22" i="2" s="1"/>
  <c r="T23" i="2" s="1"/>
  <c r="T24" i="2" s="1"/>
  <c r="T25" i="2" s="1"/>
  <c r="T26" i="2" s="1"/>
  <c r="T27" i="2" s="1"/>
  <c r="T28" i="2" s="1"/>
  <c r="T29" i="2" s="1"/>
  <c r="S6" i="2"/>
  <c r="S7" i="2" s="1"/>
  <c r="S8" i="2" s="1"/>
  <c r="S9" i="2" s="1"/>
  <c r="S10" i="2" s="1"/>
  <c r="S11" i="2" s="1"/>
  <c r="S12" i="2" s="1"/>
  <c r="S13" i="2" s="1"/>
  <c r="S14" i="2" s="1"/>
  <c r="S15" i="2" s="1"/>
  <c r="S16" i="2" s="1"/>
  <c r="S17" i="2" s="1"/>
  <c r="S18" i="2" s="1"/>
  <c r="S19" i="2" s="1"/>
  <c r="S20" i="2" s="1"/>
  <c r="S21" i="2" s="1"/>
  <c r="S22" i="2" s="1"/>
  <c r="S23" i="2" s="1"/>
  <c r="S24" i="2" s="1"/>
  <c r="S25" i="2" s="1"/>
  <c r="S26" i="2" s="1"/>
  <c r="S27" i="2" s="1"/>
  <c r="S28" i="2" s="1"/>
  <c r="S2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<sst xmlns="http://schemas.openxmlformats.org/spreadsheetml/2006/main" count="2167" uniqueCount="253">
  <si>
    <t>月形駅</t>
    <rPh sb="0" eb="3">
      <t>ツキガタエキ</t>
    </rPh>
    <phoneticPr fontId="1"/>
  </si>
  <si>
    <t>月形高校</t>
    <rPh sb="0" eb="4">
      <t>ツキガタコウコウ</t>
    </rPh>
    <phoneticPr fontId="1"/>
  </si>
  <si>
    <t>月形役場</t>
    <rPh sb="0" eb="4">
      <t>ツキガタヤクバ</t>
    </rPh>
    <phoneticPr fontId="1"/>
  </si>
  <si>
    <t>月形市街</t>
    <rPh sb="0" eb="4">
      <t>ツキガタシガイ</t>
    </rPh>
    <phoneticPr fontId="1"/>
  </si>
  <si>
    <t>市南</t>
    <rPh sb="0" eb="1">
      <t>シ</t>
    </rPh>
    <rPh sb="1" eb="2">
      <t>ミナミ</t>
    </rPh>
    <phoneticPr fontId="1"/>
  </si>
  <si>
    <t>体育館前</t>
    <rPh sb="0" eb="4">
      <t>タイイクカンマエ</t>
    </rPh>
    <phoneticPr fontId="1"/>
  </si>
  <si>
    <t>林間住宅前</t>
    <rPh sb="0" eb="5">
      <t>リンカンジュウタクマエ</t>
    </rPh>
    <phoneticPr fontId="1"/>
  </si>
  <si>
    <t>月ヶ岡駅</t>
    <rPh sb="0" eb="4">
      <t>ツキガオカエキ</t>
    </rPh>
    <phoneticPr fontId="1"/>
  </si>
  <si>
    <t>南地区広域集落会館前</t>
    <rPh sb="0" eb="10">
      <t>ミナミチクコウイキシュウラクカイカンマエ</t>
    </rPh>
    <phoneticPr fontId="1"/>
  </si>
  <si>
    <t>中小屋郵便局前</t>
    <rPh sb="0" eb="7">
      <t>ナカゴヤユウビンキョクマエ</t>
    </rPh>
    <phoneticPr fontId="1"/>
  </si>
  <si>
    <t>旧中小屋小中学校前</t>
    <rPh sb="0" eb="4">
      <t>キュウナカゴヤ</t>
    </rPh>
    <rPh sb="4" eb="9">
      <t>ショウチュウガッコウマエ</t>
    </rPh>
    <phoneticPr fontId="1"/>
  </si>
  <si>
    <t>中小屋会館前</t>
    <rPh sb="0" eb="6">
      <t>ナカゴヤカイカンマエ</t>
    </rPh>
    <phoneticPr fontId="1"/>
  </si>
  <si>
    <t>玄米酵素中央研究所前</t>
    <rPh sb="0" eb="4">
      <t>ゲンマイコウソ</t>
    </rPh>
    <rPh sb="4" eb="10">
      <t>チュウオウケンキュウジョマエ</t>
    </rPh>
    <phoneticPr fontId="1"/>
  </si>
  <si>
    <t>町道北十二号線</t>
    <rPh sb="0" eb="2">
      <t>チョウドウ</t>
    </rPh>
    <rPh sb="2" eb="5">
      <t>キタジュウニ</t>
    </rPh>
    <rPh sb="5" eb="7">
      <t>ゴウセン</t>
    </rPh>
    <phoneticPr fontId="1"/>
  </si>
  <si>
    <t>ファームエイジ前</t>
    <rPh sb="7" eb="8">
      <t>マエ</t>
    </rPh>
    <phoneticPr fontId="1"/>
  </si>
  <si>
    <t>金沢会館前</t>
    <rPh sb="0" eb="5">
      <t>カナザワカイカンマエ</t>
    </rPh>
    <phoneticPr fontId="1"/>
  </si>
  <si>
    <t>ＪＲ北海道医療大学駅</t>
    <rPh sb="2" eb="10">
      <t>ホッカイドウイリョウダイガクエキ</t>
    </rPh>
    <phoneticPr fontId="1"/>
  </si>
  <si>
    <t>スーパーアークス前</t>
    <rPh sb="8" eb="9">
      <t>マエ</t>
    </rPh>
    <phoneticPr fontId="1"/>
  </si>
  <si>
    <t>東町団地</t>
    <rPh sb="0" eb="4">
      <t>ヒガシマチダンチ</t>
    </rPh>
    <phoneticPr fontId="1"/>
  </si>
  <si>
    <t>医療学生会館前</t>
    <rPh sb="0" eb="7">
      <t>イリョウガクセイカイカンマエ</t>
    </rPh>
    <phoneticPr fontId="1"/>
  </si>
  <si>
    <t>ポイントショップ前</t>
    <rPh sb="8" eb="9">
      <t>マエ</t>
    </rPh>
    <phoneticPr fontId="1"/>
  </si>
  <si>
    <t>北栄団地</t>
    <rPh sb="0" eb="4">
      <t>ホクエイダンチ</t>
    </rPh>
    <phoneticPr fontId="1"/>
  </si>
  <si>
    <t>もみじ公園</t>
    <rPh sb="3" eb="5">
      <t>コウエン</t>
    </rPh>
    <phoneticPr fontId="1"/>
  </si>
  <si>
    <t>ゆとろ</t>
    <phoneticPr fontId="1"/>
  </si>
  <si>
    <t>とうべつ学園前</t>
    <rPh sb="4" eb="7">
      <t>ガクエンマエ</t>
    </rPh>
    <phoneticPr fontId="1"/>
  </si>
  <si>
    <t>田西会館前</t>
    <rPh sb="0" eb="5">
      <t>タニシカイカンマエ</t>
    </rPh>
    <phoneticPr fontId="1"/>
  </si>
  <si>
    <t>ＪＲ当別駅南口</t>
    <rPh sb="2" eb="5">
      <t>トウベツエキ</t>
    </rPh>
    <rPh sb="5" eb="7">
      <t>ミナミグチ</t>
    </rPh>
    <phoneticPr fontId="1"/>
  </si>
  <si>
    <t>平日</t>
    <rPh sb="0" eb="2">
      <t>ヘイジツ</t>
    </rPh>
    <phoneticPr fontId="1"/>
  </si>
  <si>
    <t>ＪＲ北海道医療大学駅</t>
    <rPh sb="2" eb="5">
      <t>ホッカイドウ</t>
    </rPh>
    <rPh sb="5" eb="10">
      <t>イリョウダイガクエキ</t>
    </rPh>
    <phoneticPr fontId="1"/>
  </si>
  <si>
    <t>金沢墓地前</t>
    <rPh sb="0" eb="4">
      <t>カナザワボチ</t>
    </rPh>
    <rPh sb="4" eb="5">
      <t>マエ</t>
    </rPh>
    <phoneticPr fontId="1"/>
  </si>
  <si>
    <t>旧中小屋小中学校前</t>
    <rPh sb="0" eb="9">
      <t>キュウナカゴヤショウチュウガッコウマエ</t>
    </rPh>
    <phoneticPr fontId="1"/>
  </si>
  <si>
    <t>階楽町</t>
    <rPh sb="0" eb="3">
      <t>カイラクチョウ</t>
    </rPh>
    <phoneticPr fontId="1"/>
  </si>
  <si>
    <t>町立病院前</t>
    <rPh sb="0" eb="5">
      <t>チョウリツビョウインマエ</t>
    </rPh>
    <phoneticPr fontId="1"/>
  </si>
  <si>
    <t>月形温泉</t>
    <rPh sb="0" eb="4">
      <t>ツキガタオンセン</t>
    </rPh>
    <phoneticPr fontId="1"/>
  </si>
  <si>
    <t>刑務所前</t>
    <rPh sb="0" eb="4">
      <t>ケイムショマエ</t>
    </rPh>
    <phoneticPr fontId="1"/>
  </si>
  <si>
    <t>コンクリート工場前</t>
    <rPh sb="6" eb="9">
      <t>コウジョウマエ</t>
    </rPh>
    <phoneticPr fontId="1"/>
  </si>
  <si>
    <t>新富</t>
    <rPh sb="0" eb="2">
      <t>シントミ</t>
    </rPh>
    <phoneticPr fontId="1"/>
  </si>
  <si>
    <t>札比内駅前</t>
    <rPh sb="0" eb="5">
      <t>サッピナイエキマエ</t>
    </rPh>
    <phoneticPr fontId="1"/>
  </si>
  <si>
    <t>二線入口</t>
    <rPh sb="0" eb="4">
      <t>ニセンイリグチ</t>
    </rPh>
    <phoneticPr fontId="1"/>
  </si>
  <si>
    <t>石狩新宮</t>
    <rPh sb="0" eb="4">
      <t>イシカリシングウ</t>
    </rPh>
    <phoneticPr fontId="1"/>
  </si>
  <si>
    <t>仲通線</t>
    <rPh sb="0" eb="3">
      <t>ナカドオリセン</t>
    </rPh>
    <phoneticPr fontId="1"/>
  </si>
  <si>
    <t>波止場線</t>
    <rPh sb="0" eb="4">
      <t>ハトバセン</t>
    </rPh>
    <phoneticPr fontId="1"/>
  </si>
  <si>
    <t>晩生内市街</t>
    <rPh sb="0" eb="3">
      <t>オソキナイ</t>
    </rPh>
    <rPh sb="3" eb="5">
      <t>シガイ</t>
    </rPh>
    <phoneticPr fontId="1"/>
  </si>
  <si>
    <t>北晩生内</t>
    <rPh sb="0" eb="1">
      <t>キタ</t>
    </rPh>
    <rPh sb="1" eb="4">
      <t>オソキナイ</t>
    </rPh>
    <phoneticPr fontId="1"/>
  </si>
  <si>
    <t>南札的</t>
    <rPh sb="0" eb="3">
      <t>ミナミサッテキ</t>
    </rPh>
    <phoneticPr fontId="1"/>
  </si>
  <si>
    <t>札的駅通</t>
    <rPh sb="0" eb="4">
      <t>サッテキエキドオリ</t>
    </rPh>
    <phoneticPr fontId="1"/>
  </si>
  <si>
    <t>天理教前</t>
    <rPh sb="0" eb="4">
      <t>テンリキョウマエ</t>
    </rPh>
    <phoneticPr fontId="1"/>
  </si>
  <si>
    <t>浦臼小学校前</t>
    <rPh sb="0" eb="6">
      <t>ウラウスショウガッコウマエ</t>
    </rPh>
    <phoneticPr fontId="1"/>
  </si>
  <si>
    <t>浦臼郵便局前</t>
    <rPh sb="0" eb="6">
      <t>ウラウスユウビンキョクマエ</t>
    </rPh>
    <phoneticPr fontId="1"/>
  </si>
  <si>
    <t>えみる（浦臼駅）</t>
    <rPh sb="4" eb="7">
      <t>ウラウスエキ</t>
    </rPh>
    <phoneticPr fontId="1"/>
  </si>
  <si>
    <t>晩生内市街</t>
    <rPh sb="0" eb="5">
      <t>オソキナイシガイ</t>
    </rPh>
    <phoneticPr fontId="1"/>
  </si>
  <si>
    <t>波止場線</t>
    <rPh sb="0" eb="3">
      <t>ハトバ</t>
    </rPh>
    <rPh sb="3" eb="4">
      <t>セン</t>
    </rPh>
    <phoneticPr fontId="1"/>
  </si>
  <si>
    <t>月形駅前</t>
    <rPh sb="0" eb="4">
      <t>ツキガタエキマエ</t>
    </rPh>
    <phoneticPr fontId="1"/>
  </si>
  <si>
    <t>新生</t>
    <rPh sb="0" eb="2">
      <t>シンセイ</t>
    </rPh>
    <phoneticPr fontId="1"/>
  </si>
  <si>
    <t>大橋下</t>
    <rPh sb="0" eb="3">
      <t>オオハシシタ</t>
    </rPh>
    <phoneticPr fontId="1"/>
  </si>
  <si>
    <t>大富</t>
    <rPh sb="0" eb="2">
      <t>オオトミ</t>
    </rPh>
    <phoneticPr fontId="1"/>
  </si>
  <si>
    <t>２号線</t>
    <rPh sb="1" eb="3">
      <t>ゴウセン</t>
    </rPh>
    <phoneticPr fontId="1"/>
  </si>
  <si>
    <t>３号線</t>
    <rPh sb="1" eb="3">
      <t>ゴウセン</t>
    </rPh>
    <phoneticPr fontId="1"/>
  </si>
  <si>
    <t>豊正公民館</t>
    <rPh sb="0" eb="1">
      <t>ユタカ</t>
    </rPh>
    <rPh sb="1" eb="2">
      <t>タダシ</t>
    </rPh>
    <rPh sb="2" eb="5">
      <t>コウミンカン</t>
    </rPh>
    <phoneticPr fontId="1"/>
  </si>
  <si>
    <t>基線中央</t>
    <rPh sb="0" eb="4">
      <t>キセンチュウオウ</t>
    </rPh>
    <phoneticPr fontId="1"/>
  </si>
  <si>
    <t>９号線</t>
    <rPh sb="1" eb="3">
      <t>ゴウセン</t>
    </rPh>
    <phoneticPr fontId="1"/>
  </si>
  <si>
    <t>１０号線</t>
    <rPh sb="2" eb="4">
      <t>ゴウセン</t>
    </rPh>
    <phoneticPr fontId="1"/>
  </si>
  <si>
    <t>枯木線</t>
    <rPh sb="0" eb="3">
      <t>カレキセン</t>
    </rPh>
    <phoneticPr fontId="1"/>
  </si>
  <si>
    <t>中央線</t>
    <rPh sb="0" eb="3">
      <t>チュウオウセン</t>
    </rPh>
    <phoneticPr fontId="1"/>
  </si>
  <si>
    <t>豊里</t>
    <rPh sb="0" eb="2">
      <t>トヨサト</t>
    </rPh>
    <phoneticPr fontId="1"/>
  </si>
  <si>
    <t>北村栄町</t>
    <rPh sb="0" eb="4">
      <t>キタムラサカエマチ</t>
    </rPh>
    <phoneticPr fontId="1"/>
  </si>
  <si>
    <t>北村支所前</t>
    <rPh sb="0" eb="5">
      <t>キタムラシショマエ</t>
    </rPh>
    <phoneticPr fontId="1"/>
  </si>
  <si>
    <t>北村温泉</t>
    <rPh sb="0" eb="4">
      <t>キタムラオンセン</t>
    </rPh>
    <phoneticPr fontId="1"/>
  </si>
  <si>
    <t>千間通入口</t>
    <rPh sb="0" eb="3">
      <t>センゲンドオリ</t>
    </rPh>
    <rPh sb="3" eb="5">
      <t>イリグチ</t>
    </rPh>
    <phoneticPr fontId="1"/>
  </si>
  <si>
    <t>赤川</t>
    <rPh sb="0" eb="2">
      <t>アカガワ</t>
    </rPh>
    <phoneticPr fontId="1"/>
  </si>
  <si>
    <t>開拓入口</t>
    <rPh sb="0" eb="4">
      <t>カイタクイリグチ</t>
    </rPh>
    <phoneticPr fontId="1"/>
  </si>
  <si>
    <t>三谷農場</t>
    <rPh sb="0" eb="4">
      <t>ミタニノウジョウ</t>
    </rPh>
    <phoneticPr fontId="1"/>
  </si>
  <si>
    <t>西川向</t>
    <rPh sb="0" eb="3">
      <t>ニシカワムカイ</t>
    </rPh>
    <phoneticPr fontId="1"/>
  </si>
  <si>
    <t>桜木１条１丁目</t>
    <rPh sb="0" eb="2">
      <t>サクラギ</t>
    </rPh>
    <rPh sb="3" eb="4">
      <t>ジョウ</t>
    </rPh>
    <rPh sb="5" eb="7">
      <t>チョウメ</t>
    </rPh>
    <phoneticPr fontId="1"/>
  </si>
  <si>
    <t>北本町</t>
    <rPh sb="0" eb="3">
      <t>キタホンマチ</t>
    </rPh>
    <phoneticPr fontId="1"/>
  </si>
  <si>
    <t>元町</t>
    <rPh sb="0" eb="2">
      <t>モトマチ</t>
    </rPh>
    <phoneticPr fontId="1"/>
  </si>
  <si>
    <t>３条東３丁目</t>
    <rPh sb="1" eb="2">
      <t>ジョウ</t>
    </rPh>
    <rPh sb="2" eb="3">
      <t>ヒガシ</t>
    </rPh>
    <rPh sb="4" eb="6">
      <t>チョウメ</t>
    </rPh>
    <phoneticPr fontId="1"/>
  </si>
  <si>
    <t>中央通</t>
    <rPh sb="0" eb="3">
      <t>チュウオウドオ</t>
    </rPh>
    <phoneticPr fontId="1"/>
  </si>
  <si>
    <t>４条西２丁目</t>
    <rPh sb="1" eb="3">
      <t>ジョウニシ</t>
    </rPh>
    <rPh sb="4" eb="6">
      <t>チョウメ</t>
    </rPh>
    <phoneticPr fontId="1"/>
  </si>
  <si>
    <t>４条西５丁目</t>
    <rPh sb="1" eb="3">
      <t>ジョウニシ</t>
    </rPh>
    <rPh sb="4" eb="6">
      <t>チョウメ</t>
    </rPh>
    <phoneticPr fontId="1"/>
  </si>
  <si>
    <t>岩見沢ターミナル</t>
    <rPh sb="0" eb="3">
      <t>イワミザワ</t>
    </rPh>
    <phoneticPr fontId="1"/>
  </si>
  <si>
    <t>３条東３丁目</t>
    <rPh sb="1" eb="3">
      <t>ジョウヒガシ</t>
    </rPh>
    <rPh sb="4" eb="6">
      <t>チョウメ</t>
    </rPh>
    <phoneticPr fontId="1"/>
  </si>
  <si>
    <t>北本町</t>
    <rPh sb="0" eb="3">
      <t>キタホンチョウ</t>
    </rPh>
    <phoneticPr fontId="1"/>
  </si>
  <si>
    <t>千間通入口</t>
    <rPh sb="0" eb="5">
      <t>センゲンドオリイリグチ</t>
    </rPh>
    <phoneticPr fontId="1"/>
  </si>
  <si>
    <t>豊正公民館</t>
    <rPh sb="0" eb="5">
      <t>ホウセイコウミンカン</t>
    </rPh>
    <phoneticPr fontId="1"/>
  </si>
  <si>
    <t>１便</t>
    <rPh sb="1" eb="2">
      <t>ビン</t>
    </rPh>
    <phoneticPr fontId="1"/>
  </si>
  <si>
    <t>２便</t>
    <rPh sb="1" eb="2">
      <t>ビン</t>
    </rPh>
    <phoneticPr fontId="1"/>
  </si>
  <si>
    <t>３便</t>
    <rPh sb="1" eb="2">
      <t>ビン</t>
    </rPh>
    <phoneticPr fontId="1"/>
  </si>
  <si>
    <t>４便</t>
    <rPh sb="1" eb="2">
      <t>ビン</t>
    </rPh>
    <phoneticPr fontId="1"/>
  </si>
  <si>
    <t>５便</t>
    <rPh sb="1" eb="2">
      <t>ビン</t>
    </rPh>
    <phoneticPr fontId="1"/>
  </si>
  <si>
    <t>６便</t>
    <rPh sb="1" eb="2">
      <t>ビン</t>
    </rPh>
    <phoneticPr fontId="1"/>
  </si>
  <si>
    <t>７便</t>
    <rPh sb="1" eb="2">
      <t>ビン</t>
    </rPh>
    <phoneticPr fontId="1"/>
  </si>
  <si>
    <t>８便</t>
    <rPh sb="1" eb="2">
      <t>ビン</t>
    </rPh>
    <phoneticPr fontId="1"/>
  </si>
  <si>
    <t>９便</t>
    <rPh sb="1" eb="2">
      <t>ビン</t>
    </rPh>
    <phoneticPr fontId="1"/>
  </si>
  <si>
    <t>-</t>
    <phoneticPr fontId="1"/>
  </si>
  <si>
    <t>金沢墓地前</t>
    <rPh sb="0" eb="5">
      <t>カナザワボチマエ</t>
    </rPh>
    <phoneticPr fontId="1"/>
  </si>
  <si>
    <t>休日</t>
    <rPh sb="0" eb="2">
      <t>キュウジツ</t>
    </rPh>
    <phoneticPr fontId="1"/>
  </si>
  <si>
    <t>ＪＲ北海道医療大学駅</t>
    <rPh sb="2" eb="5">
      <t>ホッカイドウ</t>
    </rPh>
    <rPh sb="5" eb="7">
      <t>イリョウ</t>
    </rPh>
    <rPh sb="7" eb="9">
      <t>ダイガク</t>
    </rPh>
    <rPh sb="9" eb="10">
      <t>エキ</t>
    </rPh>
    <phoneticPr fontId="1"/>
  </si>
  <si>
    <t>利用路線</t>
    <rPh sb="0" eb="4">
      <t>リヨウロセン</t>
    </rPh>
    <phoneticPr fontId="1"/>
  </si>
  <si>
    <t>平日/土日祝日</t>
    <rPh sb="0" eb="2">
      <t>ヘイジツ</t>
    </rPh>
    <rPh sb="3" eb="7">
      <t>ドニチシュクジツ</t>
    </rPh>
    <phoneticPr fontId="1"/>
  </si>
  <si>
    <t>乗車駅</t>
    <rPh sb="0" eb="3">
      <t>ジョウシャエキ</t>
    </rPh>
    <phoneticPr fontId="1"/>
  </si>
  <si>
    <t>降車駅</t>
    <rPh sb="0" eb="3">
      <t>コウシャエキ</t>
    </rPh>
    <phoneticPr fontId="1"/>
  </si>
  <si>
    <t>ＪＲ札幌駅</t>
    <rPh sb="2" eb="5">
      <t>サッポロエキ</t>
    </rPh>
    <phoneticPr fontId="1"/>
  </si>
  <si>
    <t>乗換路線②</t>
    <rPh sb="0" eb="4">
      <t>ノリカエロセン</t>
    </rPh>
    <phoneticPr fontId="1"/>
  </si>
  <si>
    <t>乗換路線①</t>
    <rPh sb="0" eb="2">
      <t>ノリカエ</t>
    </rPh>
    <rPh sb="2" eb="4">
      <t>ロセン</t>
    </rPh>
    <phoneticPr fontId="1"/>
  </si>
  <si>
    <t>月形発当別行</t>
    <rPh sb="0" eb="2">
      <t>ツキガタ</t>
    </rPh>
    <rPh sb="2" eb="3">
      <t>ハツ</t>
    </rPh>
    <rPh sb="3" eb="5">
      <t>トウベツ</t>
    </rPh>
    <rPh sb="5" eb="6">
      <t>ユキ</t>
    </rPh>
    <phoneticPr fontId="1"/>
  </si>
  <si>
    <t>当別発月形行</t>
    <rPh sb="0" eb="2">
      <t>トウベツ</t>
    </rPh>
    <rPh sb="2" eb="3">
      <t>ハツ</t>
    </rPh>
    <rPh sb="3" eb="5">
      <t>ツキガタ</t>
    </rPh>
    <rPh sb="5" eb="6">
      <t>ユ</t>
    </rPh>
    <phoneticPr fontId="1"/>
  </si>
  <si>
    <t>月形発浦臼行</t>
    <rPh sb="0" eb="2">
      <t>ツキガタ</t>
    </rPh>
    <rPh sb="2" eb="3">
      <t>ハツ</t>
    </rPh>
    <rPh sb="3" eb="5">
      <t>ウラウス</t>
    </rPh>
    <rPh sb="5" eb="6">
      <t>ユキ</t>
    </rPh>
    <phoneticPr fontId="1"/>
  </si>
  <si>
    <t>浦臼発月形行</t>
    <rPh sb="0" eb="2">
      <t>ウラウス</t>
    </rPh>
    <rPh sb="2" eb="3">
      <t>ハツ</t>
    </rPh>
    <rPh sb="3" eb="5">
      <t>ツキガタ</t>
    </rPh>
    <rPh sb="5" eb="6">
      <t>ギョウ</t>
    </rPh>
    <phoneticPr fontId="1"/>
  </si>
  <si>
    <t>月形発岩見沢行</t>
    <rPh sb="0" eb="2">
      <t>ツキガタ</t>
    </rPh>
    <rPh sb="2" eb="3">
      <t>ハツ</t>
    </rPh>
    <rPh sb="3" eb="6">
      <t>イワミザワ</t>
    </rPh>
    <rPh sb="6" eb="7">
      <t>ギョウ</t>
    </rPh>
    <phoneticPr fontId="1"/>
  </si>
  <si>
    <t>岩見沢発月形行</t>
    <rPh sb="0" eb="3">
      <t>イワミザワ</t>
    </rPh>
    <rPh sb="3" eb="4">
      <t>ハツ</t>
    </rPh>
    <rPh sb="4" eb="6">
      <t>ツキガタ</t>
    </rPh>
    <rPh sb="6" eb="7">
      <t>ギョウ</t>
    </rPh>
    <phoneticPr fontId="1"/>
  </si>
  <si>
    <t>乗車</t>
    <rPh sb="0" eb="2">
      <t>ジョウシャ</t>
    </rPh>
    <phoneticPr fontId="1"/>
  </si>
  <si>
    <t>降車</t>
    <rPh sb="0" eb="2">
      <t>コウシャ</t>
    </rPh>
    <phoneticPr fontId="1"/>
  </si>
  <si>
    <t>乗換1乗車</t>
    <rPh sb="0" eb="2">
      <t>ノリカエ</t>
    </rPh>
    <rPh sb="3" eb="5">
      <t>ジョウシャ</t>
    </rPh>
    <phoneticPr fontId="1"/>
  </si>
  <si>
    <t>乗換2乗車</t>
    <rPh sb="0" eb="2">
      <t>ノリカエ</t>
    </rPh>
    <rPh sb="3" eb="5">
      <t>ジョウシャ</t>
    </rPh>
    <phoneticPr fontId="1"/>
  </si>
  <si>
    <t>乗換2降車</t>
    <rPh sb="0" eb="2">
      <t>ノリカエ</t>
    </rPh>
    <rPh sb="3" eb="5">
      <t>コウシャ</t>
    </rPh>
    <phoneticPr fontId="1"/>
  </si>
  <si>
    <t>乗換1降車</t>
    <rPh sb="0" eb="2">
      <t>ノリカエ</t>
    </rPh>
    <rPh sb="3" eb="5">
      <t>コウシャ</t>
    </rPh>
    <phoneticPr fontId="1"/>
  </si>
  <si>
    <t>乗換１乗車</t>
    <rPh sb="0" eb="2">
      <t>ノリカエ</t>
    </rPh>
    <rPh sb="3" eb="5">
      <t>ジョウシャ</t>
    </rPh>
    <phoneticPr fontId="1"/>
  </si>
  <si>
    <t>乗換１降車</t>
    <rPh sb="0" eb="2">
      <t>ノリカエ</t>
    </rPh>
    <rPh sb="3" eb="5">
      <t>コウシャ</t>
    </rPh>
    <phoneticPr fontId="1"/>
  </si>
  <si>
    <t>乗換２乗車</t>
    <rPh sb="0" eb="2">
      <t>ノリカエ</t>
    </rPh>
    <rPh sb="3" eb="5">
      <t>ジョウシャ</t>
    </rPh>
    <phoneticPr fontId="1"/>
  </si>
  <si>
    <t>乗換２降車</t>
    <rPh sb="0" eb="2">
      <t>ノリカエ</t>
    </rPh>
    <rPh sb="3" eb="5">
      <t>コウシャ</t>
    </rPh>
    <phoneticPr fontId="1"/>
  </si>
  <si>
    <t>月形発当別行乗換</t>
    <rPh sb="0" eb="3">
      <t>ツキガタハツ</t>
    </rPh>
    <rPh sb="3" eb="6">
      <t>トウベツユ</t>
    </rPh>
    <rPh sb="6" eb="8">
      <t>ノリカエ</t>
    </rPh>
    <phoneticPr fontId="1"/>
  </si>
  <si>
    <t>月形発当別行（月形当別線）</t>
    <rPh sb="0" eb="2">
      <t>ツキガタ</t>
    </rPh>
    <rPh sb="2" eb="3">
      <t>ハツ</t>
    </rPh>
    <rPh sb="3" eb="5">
      <t>トウベツ</t>
    </rPh>
    <rPh sb="5" eb="6">
      <t>ユ</t>
    </rPh>
    <phoneticPr fontId="1"/>
  </si>
  <si>
    <t>当別発月形行（月形当別線）</t>
    <rPh sb="7" eb="12">
      <t>ツキガタトウベツセン</t>
    </rPh>
    <phoneticPr fontId="1"/>
  </si>
  <si>
    <t>月形発浦臼行（月形浦臼線）</t>
    <rPh sb="7" eb="12">
      <t>ツキガタウラウスセン</t>
    </rPh>
    <phoneticPr fontId="1"/>
  </si>
  <si>
    <t>浦臼発月形行（月形浦臼線）</t>
    <rPh sb="7" eb="12">
      <t>ツキガタウラウスセン</t>
    </rPh>
    <phoneticPr fontId="1"/>
  </si>
  <si>
    <t>月形発岩見沢行（岩見沢月形線）</t>
    <rPh sb="8" eb="14">
      <t>イワミザワツキガタセン</t>
    </rPh>
    <phoneticPr fontId="1"/>
  </si>
  <si>
    <t>岩見沢発月形行（岩見沢月形線）</t>
    <rPh sb="8" eb="14">
      <t>イワミザワツキガタセン</t>
    </rPh>
    <phoneticPr fontId="1"/>
  </si>
  <si>
    <t>当別発札幌行（ＪＲ学園都市線）</t>
    <rPh sb="0" eb="2">
      <t>トウベツ</t>
    </rPh>
    <rPh sb="2" eb="3">
      <t>ハツ</t>
    </rPh>
    <rPh sb="3" eb="6">
      <t>サッポロユ</t>
    </rPh>
    <rPh sb="9" eb="14">
      <t>ガクエントシセン</t>
    </rPh>
    <phoneticPr fontId="1"/>
  </si>
  <si>
    <t>乗換１</t>
    <rPh sb="0" eb="2">
      <t>ノリカエ</t>
    </rPh>
    <phoneticPr fontId="1"/>
  </si>
  <si>
    <t>乗換乗車駅</t>
    <rPh sb="0" eb="5">
      <t>ノリカエジョウシャエキ</t>
    </rPh>
    <phoneticPr fontId="1"/>
  </si>
  <si>
    <t>乗換降車駅</t>
    <rPh sb="0" eb="5">
      <t>ノリカエコウシャエキ</t>
    </rPh>
    <phoneticPr fontId="1"/>
  </si>
  <si>
    <t>札幌発当別行（ＪＲ学園都市線）</t>
    <rPh sb="0" eb="3">
      <t>サッポロハツ</t>
    </rPh>
    <rPh sb="3" eb="6">
      <t>トウベツユ</t>
    </rPh>
    <rPh sb="9" eb="14">
      <t>ガクエントシセン</t>
    </rPh>
    <phoneticPr fontId="1"/>
  </si>
  <si>
    <t>札幌発当別行</t>
    <rPh sb="0" eb="3">
      <t>サッポロハツ</t>
    </rPh>
    <rPh sb="3" eb="6">
      <t>トウベツユ</t>
    </rPh>
    <phoneticPr fontId="1"/>
  </si>
  <si>
    <t>ＪＲ北海道医療大学駅</t>
    <rPh sb="2" eb="9">
      <t>ホッカイドウイリョウダイガク</t>
    </rPh>
    <rPh sb="9" eb="10">
      <t>エキ</t>
    </rPh>
    <phoneticPr fontId="1"/>
  </si>
  <si>
    <t>月形発当別行乗車</t>
    <rPh sb="0" eb="2">
      <t>ツキガタ</t>
    </rPh>
    <rPh sb="2" eb="3">
      <t>ハツ</t>
    </rPh>
    <rPh sb="3" eb="5">
      <t>トウベツ</t>
    </rPh>
    <rPh sb="5" eb="6">
      <t>ユキ</t>
    </rPh>
    <rPh sb="6" eb="8">
      <t>ジョウシャ</t>
    </rPh>
    <phoneticPr fontId="1"/>
  </si>
  <si>
    <t>当別発月形行乗車</t>
    <rPh sb="0" eb="2">
      <t>トウベツ</t>
    </rPh>
    <rPh sb="2" eb="3">
      <t>ハツ</t>
    </rPh>
    <rPh sb="3" eb="5">
      <t>ツキガタ</t>
    </rPh>
    <rPh sb="5" eb="6">
      <t>ユ</t>
    </rPh>
    <phoneticPr fontId="1"/>
  </si>
  <si>
    <t>月形発浦臼行乗車</t>
    <rPh sb="0" eb="2">
      <t>ツキガタ</t>
    </rPh>
    <rPh sb="2" eb="3">
      <t>ハツ</t>
    </rPh>
    <rPh sb="3" eb="5">
      <t>ウラウス</t>
    </rPh>
    <rPh sb="5" eb="6">
      <t>ユキ</t>
    </rPh>
    <phoneticPr fontId="1"/>
  </si>
  <si>
    <t>浦臼発月形行乗車</t>
    <rPh sb="0" eb="2">
      <t>ウラウス</t>
    </rPh>
    <rPh sb="2" eb="3">
      <t>ハツ</t>
    </rPh>
    <rPh sb="3" eb="5">
      <t>ツキガタ</t>
    </rPh>
    <rPh sb="5" eb="6">
      <t>ギョウ</t>
    </rPh>
    <phoneticPr fontId="1"/>
  </si>
  <si>
    <t>月形発岩見沢行乗車</t>
    <rPh sb="0" eb="2">
      <t>ツキガタ</t>
    </rPh>
    <rPh sb="2" eb="3">
      <t>ハツ</t>
    </rPh>
    <rPh sb="3" eb="6">
      <t>イワミザワ</t>
    </rPh>
    <rPh sb="6" eb="7">
      <t>ギョウ</t>
    </rPh>
    <phoneticPr fontId="1"/>
  </si>
  <si>
    <t>岩見沢発月形行乗車</t>
    <rPh sb="0" eb="3">
      <t>イワミザワ</t>
    </rPh>
    <rPh sb="3" eb="4">
      <t>ハツ</t>
    </rPh>
    <rPh sb="4" eb="6">
      <t>ツキガタ</t>
    </rPh>
    <rPh sb="6" eb="7">
      <t>ギョウ</t>
    </rPh>
    <phoneticPr fontId="1"/>
  </si>
  <si>
    <t>札幌発当別行乗車</t>
    <rPh sb="0" eb="3">
      <t>サッポロハツ</t>
    </rPh>
    <rPh sb="3" eb="6">
      <t>トウベツユ</t>
    </rPh>
    <rPh sb="6" eb="8">
      <t>ジョウシャ</t>
    </rPh>
    <phoneticPr fontId="1"/>
  </si>
  <si>
    <t>月形発当別行降車</t>
    <rPh sb="0" eb="2">
      <t>ツキガタ</t>
    </rPh>
    <rPh sb="2" eb="3">
      <t>ハツ</t>
    </rPh>
    <rPh sb="3" eb="5">
      <t>トウベツ</t>
    </rPh>
    <rPh sb="5" eb="6">
      <t>ユキ</t>
    </rPh>
    <phoneticPr fontId="1"/>
  </si>
  <si>
    <t>当別発月形行降車</t>
    <rPh sb="0" eb="2">
      <t>トウベツ</t>
    </rPh>
    <rPh sb="2" eb="3">
      <t>ハツ</t>
    </rPh>
    <rPh sb="3" eb="5">
      <t>ツキガタ</t>
    </rPh>
    <rPh sb="5" eb="6">
      <t>ユ</t>
    </rPh>
    <phoneticPr fontId="1"/>
  </si>
  <si>
    <t>月形発浦臼行降車</t>
    <rPh sb="0" eb="2">
      <t>ツキガタ</t>
    </rPh>
    <rPh sb="2" eb="3">
      <t>ハツ</t>
    </rPh>
    <rPh sb="3" eb="5">
      <t>ウラウス</t>
    </rPh>
    <rPh sb="5" eb="6">
      <t>ユキ</t>
    </rPh>
    <phoneticPr fontId="1"/>
  </si>
  <si>
    <t>浦臼発月形行降車</t>
    <rPh sb="0" eb="2">
      <t>ウラウス</t>
    </rPh>
    <rPh sb="2" eb="3">
      <t>ハツ</t>
    </rPh>
    <rPh sb="3" eb="5">
      <t>ツキガタ</t>
    </rPh>
    <rPh sb="5" eb="6">
      <t>ギョウ</t>
    </rPh>
    <phoneticPr fontId="1"/>
  </si>
  <si>
    <t>月形発岩見沢行降車</t>
    <rPh sb="0" eb="2">
      <t>ツキガタ</t>
    </rPh>
    <rPh sb="2" eb="3">
      <t>ハツ</t>
    </rPh>
    <rPh sb="3" eb="6">
      <t>イワミザワ</t>
    </rPh>
    <rPh sb="6" eb="7">
      <t>ギョウ</t>
    </rPh>
    <phoneticPr fontId="1"/>
  </si>
  <si>
    <t>岩見沢発月形行降車</t>
    <rPh sb="0" eb="3">
      <t>イワミザワ</t>
    </rPh>
    <rPh sb="3" eb="4">
      <t>ハツ</t>
    </rPh>
    <rPh sb="4" eb="6">
      <t>ツキガタ</t>
    </rPh>
    <rPh sb="6" eb="7">
      <t>ギョウ</t>
    </rPh>
    <phoneticPr fontId="1"/>
  </si>
  <si>
    <t>札幌発当別行降車</t>
    <rPh sb="0" eb="3">
      <t>サッポロハツ</t>
    </rPh>
    <rPh sb="3" eb="6">
      <t>トウベツユ</t>
    </rPh>
    <rPh sb="6" eb="8">
      <t>コウシャ</t>
    </rPh>
    <phoneticPr fontId="1"/>
  </si>
  <si>
    <t>乗換月形発当別行乗車</t>
    <rPh sb="0" eb="2">
      <t>ノリカエ</t>
    </rPh>
    <rPh sb="2" eb="4">
      <t>ツキガタ</t>
    </rPh>
    <rPh sb="4" eb="5">
      <t>ハツ</t>
    </rPh>
    <rPh sb="5" eb="7">
      <t>トウベツ</t>
    </rPh>
    <rPh sb="7" eb="8">
      <t>ユキ</t>
    </rPh>
    <rPh sb="8" eb="10">
      <t>ジョウシャ</t>
    </rPh>
    <phoneticPr fontId="1"/>
  </si>
  <si>
    <t>乗換月形発浦臼行乗車</t>
    <rPh sb="2" eb="4">
      <t>ツキガタ</t>
    </rPh>
    <rPh sb="4" eb="5">
      <t>ハツ</t>
    </rPh>
    <rPh sb="5" eb="7">
      <t>ウラウス</t>
    </rPh>
    <rPh sb="7" eb="8">
      <t>ユキ</t>
    </rPh>
    <phoneticPr fontId="1"/>
  </si>
  <si>
    <t>乗換月形発岩見沢行乗車</t>
    <rPh sb="2" eb="4">
      <t>ツキガタ</t>
    </rPh>
    <rPh sb="4" eb="5">
      <t>ハツ</t>
    </rPh>
    <rPh sb="5" eb="8">
      <t>イワミザワ</t>
    </rPh>
    <rPh sb="8" eb="9">
      <t>ギョウ</t>
    </rPh>
    <phoneticPr fontId="1"/>
  </si>
  <si>
    <t>乗換当別発月形行乗車</t>
    <rPh sb="0" eb="2">
      <t>ノリカエ</t>
    </rPh>
    <rPh sb="2" eb="4">
      <t>トウベツ</t>
    </rPh>
    <rPh sb="4" eb="5">
      <t>ハツ</t>
    </rPh>
    <rPh sb="5" eb="7">
      <t>ツキガタ</t>
    </rPh>
    <rPh sb="7" eb="8">
      <t>ユ</t>
    </rPh>
    <phoneticPr fontId="1"/>
  </si>
  <si>
    <t>乗換当別発札幌行乗車</t>
    <rPh sb="2" eb="5">
      <t>トウベツハツ</t>
    </rPh>
    <rPh sb="5" eb="8">
      <t>サッポロユ</t>
    </rPh>
    <phoneticPr fontId="1"/>
  </si>
  <si>
    <t>乗換月形発当別行降車</t>
    <rPh sb="2" eb="4">
      <t>ツキガタ</t>
    </rPh>
    <rPh sb="4" eb="5">
      <t>ハツ</t>
    </rPh>
    <rPh sb="5" eb="7">
      <t>トウベツ</t>
    </rPh>
    <rPh sb="7" eb="8">
      <t>ユキ</t>
    </rPh>
    <phoneticPr fontId="1"/>
  </si>
  <si>
    <t>乗換月形発浦臼行降車</t>
    <rPh sb="2" eb="4">
      <t>ツキガタ</t>
    </rPh>
    <rPh sb="4" eb="5">
      <t>ハツ</t>
    </rPh>
    <rPh sb="5" eb="7">
      <t>ウラウス</t>
    </rPh>
    <rPh sb="7" eb="8">
      <t>ユキ</t>
    </rPh>
    <phoneticPr fontId="1"/>
  </si>
  <si>
    <t>乗換月形発岩見沢行降車</t>
    <rPh sb="2" eb="4">
      <t>ツキガタ</t>
    </rPh>
    <rPh sb="4" eb="5">
      <t>ハツ</t>
    </rPh>
    <rPh sb="5" eb="8">
      <t>イワミザワ</t>
    </rPh>
    <rPh sb="8" eb="9">
      <t>ギョウ</t>
    </rPh>
    <phoneticPr fontId="1"/>
  </si>
  <si>
    <t>乗換当別発月形行降車</t>
    <rPh sb="0" eb="2">
      <t>ノリカエ</t>
    </rPh>
    <rPh sb="2" eb="4">
      <t>トウベツ</t>
    </rPh>
    <rPh sb="4" eb="5">
      <t>ハツ</t>
    </rPh>
    <rPh sb="5" eb="7">
      <t>ツキガタ</t>
    </rPh>
    <rPh sb="7" eb="8">
      <t>ユ</t>
    </rPh>
    <rPh sb="8" eb="10">
      <t>コウシャ</t>
    </rPh>
    <phoneticPr fontId="1"/>
  </si>
  <si>
    <t>乗換当別発札幌行降車</t>
    <rPh sb="2" eb="5">
      <t>トウベツハツ</t>
    </rPh>
    <rPh sb="5" eb="8">
      <t>サッポロユ</t>
    </rPh>
    <rPh sb="8" eb="10">
      <t>コウシャ</t>
    </rPh>
    <phoneticPr fontId="1"/>
  </si>
  <si>
    <t>乗換月形発浦臼行降車</t>
    <rPh sb="2" eb="4">
      <t>ツキガタ</t>
    </rPh>
    <rPh sb="4" eb="5">
      <t>ハツ</t>
    </rPh>
    <rPh sb="5" eb="7">
      <t>ウラウス</t>
    </rPh>
    <rPh sb="7" eb="8">
      <t>ユキ</t>
    </rPh>
    <rPh sb="8" eb="10">
      <t>コウシャ</t>
    </rPh>
    <phoneticPr fontId="1"/>
  </si>
  <si>
    <t>乗換月形発岩見沢行降車</t>
    <rPh sb="2" eb="4">
      <t>ツキガタ</t>
    </rPh>
    <rPh sb="4" eb="5">
      <t>ハツ</t>
    </rPh>
    <rPh sb="5" eb="8">
      <t>イワミザワ</t>
    </rPh>
    <rPh sb="8" eb="9">
      <t>ギョウ</t>
    </rPh>
    <rPh sb="9" eb="11">
      <t>コウシャ</t>
    </rPh>
    <phoneticPr fontId="1"/>
  </si>
  <si>
    <t>乗換１利用路線</t>
    <rPh sb="0" eb="2">
      <t>ノリカエ</t>
    </rPh>
    <rPh sb="3" eb="7">
      <t>リヨウロセン</t>
    </rPh>
    <phoneticPr fontId="1"/>
  </si>
  <si>
    <t>乗換２利用路線</t>
    <rPh sb="0" eb="2">
      <t>ノリカエ</t>
    </rPh>
    <rPh sb="3" eb="7">
      <t>リヨウロセン</t>
    </rPh>
    <phoneticPr fontId="1"/>
  </si>
  <si>
    <t>当別発月形行乗換</t>
    <rPh sb="0" eb="2">
      <t>トウベツ</t>
    </rPh>
    <rPh sb="2" eb="3">
      <t>ハツ</t>
    </rPh>
    <rPh sb="3" eb="5">
      <t>ツキガタ</t>
    </rPh>
    <rPh sb="5" eb="6">
      <t>ユ</t>
    </rPh>
    <rPh sb="6" eb="8">
      <t>ノリカエ</t>
    </rPh>
    <phoneticPr fontId="1"/>
  </si>
  <si>
    <t>月形発浦臼行乗換</t>
    <rPh sb="0" eb="2">
      <t>ツキガタ</t>
    </rPh>
    <rPh sb="2" eb="3">
      <t>ハツ</t>
    </rPh>
    <rPh sb="3" eb="5">
      <t>ウラウス</t>
    </rPh>
    <rPh sb="5" eb="6">
      <t>ユキ</t>
    </rPh>
    <rPh sb="6" eb="8">
      <t>ノリカエ</t>
    </rPh>
    <phoneticPr fontId="1"/>
  </si>
  <si>
    <t>月形発岩見沢行乗換</t>
    <rPh sb="0" eb="2">
      <t>ツキガタ</t>
    </rPh>
    <rPh sb="2" eb="3">
      <t>ハツ</t>
    </rPh>
    <rPh sb="3" eb="6">
      <t>イワミザワ</t>
    </rPh>
    <rPh sb="6" eb="7">
      <t>ギョウ</t>
    </rPh>
    <rPh sb="7" eb="9">
      <t>ノリカエ</t>
    </rPh>
    <phoneticPr fontId="1"/>
  </si>
  <si>
    <t>乗降場所入力欄</t>
    <rPh sb="0" eb="4">
      <t>ジョウコウバショ</t>
    </rPh>
    <rPh sb="4" eb="6">
      <t>ニュウリョク</t>
    </rPh>
    <rPh sb="6" eb="7">
      <t>ラン</t>
    </rPh>
    <phoneticPr fontId="1"/>
  </si>
  <si>
    <t>時刻表</t>
    <rPh sb="0" eb="3">
      <t>ジコクヒョウ</t>
    </rPh>
    <phoneticPr fontId="1"/>
  </si>
  <si>
    <t>ＪＲ当別駅南口</t>
    <rPh sb="2" eb="7">
      <t>トウベツエキミナミグチ</t>
    </rPh>
    <phoneticPr fontId="1"/>
  </si>
  <si>
    <t>料金</t>
    <rPh sb="0" eb="2">
      <t>リョウキン</t>
    </rPh>
    <phoneticPr fontId="1"/>
  </si>
  <si>
    <t>合　計</t>
    <rPh sb="0" eb="1">
      <t>ゴウ</t>
    </rPh>
    <rPh sb="2" eb="3">
      <t>ケイ</t>
    </rPh>
    <phoneticPr fontId="1"/>
  </si>
  <si>
    <t>乗降場所入力欄にリストから各目的を選択してください。各目的を選択すると時刻表が表示されます。</t>
    <rPh sb="0" eb="4">
      <t>ジョウコウバショ</t>
    </rPh>
    <rPh sb="4" eb="7">
      <t>ニュウリョクラン</t>
    </rPh>
    <rPh sb="13" eb="14">
      <t>カク</t>
    </rPh>
    <rPh sb="14" eb="16">
      <t>モクテキ</t>
    </rPh>
    <rPh sb="17" eb="19">
      <t>センタク</t>
    </rPh>
    <rPh sb="26" eb="27">
      <t>カク</t>
    </rPh>
    <rPh sb="27" eb="29">
      <t>モクテキ</t>
    </rPh>
    <rPh sb="30" eb="32">
      <t>センタク</t>
    </rPh>
    <rPh sb="35" eb="38">
      <t>ジコクヒョウ</t>
    </rPh>
    <rPh sb="39" eb="41">
      <t>ヒョウジ</t>
    </rPh>
    <phoneticPr fontId="1"/>
  </si>
  <si>
    <t>月形役場前</t>
    <rPh sb="0" eb="5">
      <t>ツキガタヤクバマエ</t>
    </rPh>
    <phoneticPr fontId="1"/>
  </si>
  <si>
    <t>図書館</t>
    <rPh sb="0" eb="3">
      <t>トショカン</t>
    </rPh>
    <phoneticPr fontId="1"/>
  </si>
  <si>
    <t>総合体育館</t>
    <rPh sb="0" eb="5">
      <t>ソウゴウタイイクカン</t>
    </rPh>
    <phoneticPr fontId="1"/>
  </si>
  <si>
    <t>知来乙入口</t>
    <rPh sb="0" eb="5">
      <t>チライオツイリグチ</t>
    </rPh>
    <phoneticPr fontId="1"/>
  </si>
  <si>
    <t>南耕地</t>
    <rPh sb="0" eb="3">
      <t>ミナミコウチ</t>
    </rPh>
    <phoneticPr fontId="1"/>
  </si>
  <si>
    <t>南耕地１号線</t>
    <rPh sb="0" eb="3">
      <t>ミナミコウチ</t>
    </rPh>
    <rPh sb="4" eb="6">
      <t>ゴウセン</t>
    </rPh>
    <phoneticPr fontId="1"/>
  </si>
  <si>
    <t>月浜</t>
    <rPh sb="0" eb="2">
      <t>ツキハマ</t>
    </rPh>
    <phoneticPr fontId="1"/>
  </si>
  <si>
    <t>新月浜</t>
    <rPh sb="0" eb="3">
      <t>シンツキハマ</t>
    </rPh>
    <phoneticPr fontId="1"/>
  </si>
  <si>
    <t>昭栄</t>
    <rPh sb="0" eb="2">
      <t>ショウエイ</t>
    </rPh>
    <phoneticPr fontId="1"/>
  </si>
  <si>
    <t>１６号</t>
    <rPh sb="2" eb="3">
      <t>ゴウ</t>
    </rPh>
    <phoneticPr fontId="1"/>
  </si>
  <si>
    <t>村界</t>
    <rPh sb="0" eb="1">
      <t>ムラ</t>
    </rPh>
    <rPh sb="1" eb="2">
      <t>カイ</t>
    </rPh>
    <phoneticPr fontId="1"/>
  </si>
  <si>
    <t>北１４号</t>
    <rPh sb="0" eb="1">
      <t>キタ</t>
    </rPh>
    <rPh sb="3" eb="4">
      <t>ゴウ</t>
    </rPh>
    <phoneticPr fontId="1"/>
  </si>
  <si>
    <t>北１３号</t>
    <rPh sb="0" eb="1">
      <t>キタ</t>
    </rPh>
    <rPh sb="3" eb="4">
      <t>ゴウ</t>
    </rPh>
    <phoneticPr fontId="1"/>
  </si>
  <si>
    <t>北１２号</t>
    <rPh sb="0" eb="1">
      <t>キタ</t>
    </rPh>
    <rPh sb="3" eb="4">
      <t>ゴウ</t>
    </rPh>
    <phoneticPr fontId="1"/>
  </si>
  <si>
    <t>コミュニティプラザ第１</t>
    <rPh sb="9" eb="10">
      <t>ダイ</t>
    </rPh>
    <phoneticPr fontId="1"/>
  </si>
  <si>
    <t>北９号</t>
    <rPh sb="0" eb="1">
      <t>キタ</t>
    </rPh>
    <rPh sb="2" eb="3">
      <t>ゴウ</t>
    </rPh>
    <phoneticPr fontId="1"/>
  </si>
  <si>
    <t>北８号</t>
    <rPh sb="0" eb="1">
      <t>キタ</t>
    </rPh>
    <rPh sb="2" eb="3">
      <t>ゴウ</t>
    </rPh>
    <phoneticPr fontId="1"/>
  </si>
  <si>
    <t>北７号</t>
    <rPh sb="0" eb="1">
      <t>キタ</t>
    </rPh>
    <rPh sb="2" eb="3">
      <t>ゴウ</t>
    </rPh>
    <phoneticPr fontId="1"/>
  </si>
  <si>
    <t>北６号</t>
    <rPh sb="0" eb="1">
      <t>キタ</t>
    </rPh>
    <rPh sb="2" eb="3">
      <t>ゴウ</t>
    </rPh>
    <phoneticPr fontId="1"/>
  </si>
  <si>
    <t>北５号</t>
    <rPh sb="0" eb="1">
      <t>キタ</t>
    </rPh>
    <rPh sb="2" eb="3">
      <t>ゴウ</t>
    </rPh>
    <phoneticPr fontId="1"/>
  </si>
  <si>
    <t>北４号</t>
    <rPh sb="0" eb="1">
      <t>キタ</t>
    </rPh>
    <rPh sb="2" eb="3">
      <t>ゴウ</t>
    </rPh>
    <phoneticPr fontId="1"/>
  </si>
  <si>
    <t>北３号</t>
    <rPh sb="0" eb="1">
      <t>キタ</t>
    </rPh>
    <rPh sb="2" eb="3">
      <t>ゴウ</t>
    </rPh>
    <phoneticPr fontId="1"/>
  </si>
  <si>
    <t>新篠津農協前</t>
    <rPh sb="0" eb="6">
      <t>シンシノツノウキョウマエ</t>
    </rPh>
    <phoneticPr fontId="1"/>
  </si>
  <si>
    <t>新篠津役場前</t>
    <rPh sb="0" eb="6">
      <t>シンシノツヤクバマエ</t>
    </rPh>
    <phoneticPr fontId="1"/>
  </si>
  <si>
    <t>クリニック前</t>
    <rPh sb="5" eb="6">
      <t>マエ</t>
    </rPh>
    <phoneticPr fontId="1"/>
  </si>
  <si>
    <t>福祉園前</t>
    <rPh sb="0" eb="4">
      <t>フクシエンマエ</t>
    </rPh>
    <phoneticPr fontId="1"/>
  </si>
  <si>
    <t>４４号線</t>
    <rPh sb="2" eb="4">
      <t>ゴウセン</t>
    </rPh>
    <phoneticPr fontId="1"/>
  </si>
  <si>
    <t>４３号線</t>
    <rPh sb="2" eb="4">
      <t>ゴウセン</t>
    </rPh>
    <phoneticPr fontId="1"/>
  </si>
  <si>
    <t>豊野</t>
    <rPh sb="0" eb="2">
      <t>トヨノ</t>
    </rPh>
    <phoneticPr fontId="1"/>
  </si>
  <si>
    <t>北１号</t>
    <rPh sb="0" eb="1">
      <t>キタ</t>
    </rPh>
    <rPh sb="2" eb="3">
      <t>ゴウ</t>
    </rPh>
    <phoneticPr fontId="1"/>
  </si>
  <si>
    <t>浄楽寺前</t>
    <rPh sb="0" eb="4">
      <t>ジョウラクジマエ</t>
    </rPh>
    <phoneticPr fontId="1"/>
  </si>
  <si>
    <t>第３会館前</t>
    <rPh sb="0" eb="1">
      <t>ダイ</t>
    </rPh>
    <rPh sb="2" eb="5">
      <t>カイカンマエ</t>
    </rPh>
    <phoneticPr fontId="1"/>
  </si>
  <si>
    <t>中篠津中央</t>
    <rPh sb="0" eb="5">
      <t>ナカシノツチュウオウ</t>
    </rPh>
    <phoneticPr fontId="1"/>
  </si>
  <si>
    <t>今田前</t>
    <rPh sb="0" eb="1">
      <t>イマ</t>
    </rPh>
    <rPh sb="1" eb="2">
      <t>タ</t>
    </rPh>
    <rPh sb="2" eb="3">
      <t>マエ</t>
    </rPh>
    <phoneticPr fontId="1"/>
  </si>
  <si>
    <t>南４号</t>
    <rPh sb="0" eb="1">
      <t>ミナミ</t>
    </rPh>
    <rPh sb="2" eb="3">
      <t>ゴウ</t>
    </rPh>
    <phoneticPr fontId="1"/>
  </si>
  <si>
    <t>４１線</t>
    <rPh sb="2" eb="3">
      <t>セン</t>
    </rPh>
    <phoneticPr fontId="1"/>
  </si>
  <si>
    <t>南６号</t>
    <rPh sb="0" eb="1">
      <t>ミナミ</t>
    </rPh>
    <rPh sb="2" eb="3">
      <t>ゴウ</t>
    </rPh>
    <phoneticPr fontId="1"/>
  </si>
  <si>
    <t>第４会館前</t>
    <rPh sb="0" eb="1">
      <t>ダイ</t>
    </rPh>
    <rPh sb="2" eb="5">
      <t>カイカンマエ</t>
    </rPh>
    <phoneticPr fontId="1"/>
  </si>
  <si>
    <t>３９線</t>
    <rPh sb="2" eb="3">
      <t>セン</t>
    </rPh>
    <phoneticPr fontId="1"/>
  </si>
  <si>
    <t>３８線</t>
    <rPh sb="2" eb="3">
      <t>セン</t>
    </rPh>
    <phoneticPr fontId="1"/>
  </si>
  <si>
    <t>中原</t>
    <rPh sb="0" eb="2">
      <t>ナカハラ</t>
    </rPh>
    <phoneticPr fontId="1"/>
  </si>
  <si>
    <t>南９号</t>
    <rPh sb="0" eb="1">
      <t>ミナミ</t>
    </rPh>
    <rPh sb="2" eb="3">
      <t>ゴウ</t>
    </rPh>
    <phoneticPr fontId="1"/>
  </si>
  <si>
    <t>３５線</t>
    <rPh sb="2" eb="3">
      <t>セン</t>
    </rPh>
    <phoneticPr fontId="1"/>
  </si>
  <si>
    <t>３４線</t>
    <rPh sb="2" eb="3">
      <t>セン</t>
    </rPh>
    <phoneticPr fontId="1"/>
  </si>
  <si>
    <t>３３線</t>
    <rPh sb="2" eb="3">
      <t>セン</t>
    </rPh>
    <phoneticPr fontId="1"/>
  </si>
  <si>
    <t>美原</t>
    <rPh sb="0" eb="2">
      <t>ミハラ</t>
    </rPh>
    <phoneticPr fontId="1"/>
  </si>
  <si>
    <t>３１線</t>
    <rPh sb="2" eb="3">
      <t>セン</t>
    </rPh>
    <phoneticPr fontId="1"/>
  </si>
  <si>
    <t>美原１１号</t>
    <rPh sb="0" eb="2">
      <t>ミハラ</t>
    </rPh>
    <rPh sb="4" eb="5">
      <t>ゴウ</t>
    </rPh>
    <phoneticPr fontId="1"/>
  </si>
  <si>
    <t>三原橋</t>
    <rPh sb="0" eb="3">
      <t>ミハラ</t>
    </rPh>
    <phoneticPr fontId="1"/>
  </si>
  <si>
    <t>３１線南１３号</t>
    <rPh sb="2" eb="3">
      <t>セン</t>
    </rPh>
    <rPh sb="3" eb="4">
      <t>ミナミ</t>
    </rPh>
    <rPh sb="6" eb="7">
      <t>ゴウ</t>
    </rPh>
    <phoneticPr fontId="1"/>
  </si>
  <si>
    <t>地蔵前</t>
    <rPh sb="0" eb="3">
      <t>ジゾウマエ</t>
    </rPh>
    <phoneticPr fontId="1"/>
  </si>
  <si>
    <t>江北</t>
    <rPh sb="0" eb="1">
      <t>エ</t>
    </rPh>
    <rPh sb="1" eb="2">
      <t>キタ</t>
    </rPh>
    <phoneticPr fontId="1"/>
  </si>
  <si>
    <t>農協支所前</t>
    <rPh sb="0" eb="5">
      <t>ノウキョウシショマエ</t>
    </rPh>
    <phoneticPr fontId="1"/>
  </si>
  <si>
    <t>石狩大橋</t>
    <rPh sb="0" eb="4">
      <t>イシカリオオハシ</t>
    </rPh>
    <phoneticPr fontId="1"/>
  </si>
  <si>
    <t>飛鳥山公園</t>
    <rPh sb="0" eb="5">
      <t>アスカヤマコウエン</t>
    </rPh>
    <phoneticPr fontId="1"/>
  </si>
  <si>
    <t>第１小学校</t>
    <rPh sb="0" eb="1">
      <t>ダイ</t>
    </rPh>
    <rPh sb="2" eb="5">
      <t>ショウガッコウ</t>
    </rPh>
    <phoneticPr fontId="1"/>
  </si>
  <si>
    <t>江別郵便局</t>
    <rPh sb="0" eb="5">
      <t>エベツユウビンキョク</t>
    </rPh>
    <phoneticPr fontId="1"/>
  </si>
  <si>
    <t>江別駅前</t>
    <rPh sb="0" eb="4">
      <t>エベツエキマエ</t>
    </rPh>
    <phoneticPr fontId="1"/>
  </si>
  <si>
    <t>三原橋</t>
    <rPh sb="0" eb="3">
      <t>ミハラバシ</t>
    </rPh>
    <phoneticPr fontId="1"/>
  </si>
  <si>
    <t>今田前</t>
    <rPh sb="0" eb="2">
      <t>イマダ</t>
    </rPh>
    <rPh sb="2" eb="3">
      <t>マエ</t>
    </rPh>
    <phoneticPr fontId="1"/>
  </si>
  <si>
    <t>４３線</t>
    <rPh sb="2" eb="3">
      <t>セン</t>
    </rPh>
    <phoneticPr fontId="1"/>
  </si>
  <si>
    <t>４４線</t>
    <rPh sb="2" eb="3">
      <t>セン</t>
    </rPh>
    <phoneticPr fontId="1"/>
  </si>
  <si>
    <t>総合体育館</t>
    <rPh sb="0" eb="2">
      <t>ソウゴウ</t>
    </rPh>
    <rPh sb="2" eb="5">
      <t>タイイクカン</t>
    </rPh>
    <phoneticPr fontId="1"/>
  </si>
  <si>
    <t>月形高校</t>
    <rPh sb="0" eb="2">
      <t>ツキガタ</t>
    </rPh>
    <rPh sb="2" eb="4">
      <t>コウコウ</t>
    </rPh>
    <phoneticPr fontId="1"/>
  </si>
  <si>
    <t>月形発江別行（江別月形線）</t>
    <rPh sb="0" eb="3">
      <t>ツキガタハツ</t>
    </rPh>
    <rPh sb="3" eb="6">
      <t>エベツユ</t>
    </rPh>
    <rPh sb="7" eb="12">
      <t>エベツツキガタセン</t>
    </rPh>
    <phoneticPr fontId="1"/>
  </si>
  <si>
    <t>月形発江別行乗車</t>
    <rPh sb="0" eb="3">
      <t>ツキガタハツ</t>
    </rPh>
    <rPh sb="3" eb="6">
      <t>エベツユ</t>
    </rPh>
    <rPh sb="6" eb="8">
      <t>ジョウシャ</t>
    </rPh>
    <phoneticPr fontId="1"/>
  </si>
  <si>
    <t>江別発月形行（江別月形線）</t>
    <rPh sb="0" eb="3">
      <t>エベツハツ</t>
    </rPh>
    <rPh sb="3" eb="6">
      <t>ツキガタユ</t>
    </rPh>
    <rPh sb="7" eb="12">
      <t>エベツツキガタセン</t>
    </rPh>
    <phoneticPr fontId="1"/>
  </si>
  <si>
    <t>江別発月形行乗車</t>
    <rPh sb="0" eb="6">
      <t>エベツハツツキガタユ</t>
    </rPh>
    <rPh sb="6" eb="8">
      <t>ジョウシャ</t>
    </rPh>
    <phoneticPr fontId="1"/>
  </si>
  <si>
    <t>月形発江別行降車</t>
    <rPh sb="0" eb="3">
      <t>ツキガタハツ</t>
    </rPh>
    <rPh sb="3" eb="6">
      <t>エベツユ</t>
    </rPh>
    <rPh sb="6" eb="8">
      <t>コウシャ</t>
    </rPh>
    <phoneticPr fontId="1"/>
  </si>
  <si>
    <t>江別発月形行降車</t>
    <rPh sb="0" eb="6">
      <t>エベツハツツキガタユ</t>
    </rPh>
    <rPh sb="6" eb="8">
      <t>コウシャ</t>
    </rPh>
    <phoneticPr fontId="1"/>
  </si>
  <si>
    <t>乗換月形発江別行乗車</t>
    <rPh sb="0" eb="2">
      <t>ノリカエ</t>
    </rPh>
    <rPh sb="2" eb="5">
      <t>ツキガタハツ</t>
    </rPh>
    <rPh sb="5" eb="8">
      <t>エベツユ</t>
    </rPh>
    <rPh sb="8" eb="10">
      <t>ジョウシャ</t>
    </rPh>
    <phoneticPr fontId="1"/>
  </si>
  <si>
    <t>乗換月形発江別行降車</t>
    <rPh sb="0" eb="2">
      <t>ノリカエ</t>
    </rPh>
    <rPh sb="2" eb="5">
      <t>ツキガタハツ</t>
    </rPh>
    <rPh sb="5" eb="8">
      <t>エベツユ</t>
    </rPh>
    <rPh sb="8" eb="10">
      <t>コウシャ</t>
    </rPh>
    <phoneticPr fontId="1"/>
  </si>
  <si>
    <t>月形発江別行</t>
    <rPh sb="0" eb="3">
      <t>ツキガタハツ</t>
    </rPh>
    <rPh sb="3" eb="6">
      <t>エベツユ</t>
    </rPh>
    <phoneticPr fontId="1"/>
  </si>
  <si>
    <t>江別発月形行</t>
    <rPh sb="0" eb="3">
      <t>エベツハツ</t>
    </rPh>
    <rPh sb="3" eb="6">
      <t>ツキガタユ</t>
    </rPh>
    <phoneticPr fontId="1"/>
  </si>
  <si>
    <t>当別発札幌行乗換</t>
    <rPh sb="0" eb="3">
      <t>トウベツハツ</t>
    </rPh>
    <rPh sb="3" eb="6">
      <t>サッポロユ</t>
    </rPh>
    <rPh sb="6" eb="8">
      <t>ノリカエ</t>
    </rPh>
    <phoneticPr fontId="1"/>
  </si>
  <si>
    <t>月形発江別行乗換</t>
    <rPh sb="0" eb="3">
      <t>ツキガタハツ</t>
    </rPh>
    <rPh sb="3" eb="6">
      <t>エベツユ</t>
    </rPh>
    <rPh sb="6" eb="8">
      <t>ノリカエ</t>
    </rPh>
    <phoneticPr fontId="1"/>
  </si>
  <si>
    <t>月 形 当 別 線：８月１３日～１５日、１月３日は土日祝日ダイヤ、１２月３１日～１月２日は運休となります。</t>
    <rPh sb="0" eb="1">
      <t>ツキ</t>
    </rPh>
    <rPh sb="2" eb="3">
      <t>カタチ</t>
    </rPh>
    <rPh sb="4" eb="5">
      <t>トウ</t>
    </rPh>
    <rPh sb="6" eb="7">
      <t>ベツ</t>
    </rPh>
    <rPh sb="8" eb="9">
      <t>セン</t>
    </rPh>
    <rPh sb="11" eb="12">
      <t>ガツ</t>
    </rPh>
    <rPh sb="14" eb="15">
      <t>ニチ</t>
    </rPh>
    <rPh sb="18" eb="19">
      <t>ニチ</t>
    </rPh>
    <rPh sb="21" eb="22">
      <t>ガツ</t>
    </rPh>
    <rPh sb="23" eb="24">
      <t>ニチ</t>
    </rPh>
    <rPh sb="25" eb="29">
      <t>ドニチシュクジツ</t>
    </rPh>
    <rPh sb="35" eb="36">
      <t>ガツ</t>
    </rPh>
    <rPh sb="38" eb="39">
      <t>ニチ</t>
    </rPh>
    <rPh sb="41" eb="42">
      <t>ガツ</t>
    </rPh>
    <rPh sb="43" eb="44">
      <t>ニチ</t>
    </rPh>
    <rPh sb="45" eb="47">
      <t>ウンキュウ</t>
    </rPh>
    <phoneticPr fontId="1"/>
  </si>
  <si>
    <t>月 形 浦 臼 線：１月３日は土日祝日ダイヤ、１２月３１日～１月２日は運休となります。</t>
    <rPh sb="0" eb="1">
      <t>ツキ</t>
    </rPh>
    <rPh sb="2" eb="3">
      <t>カタチ</t>
    </rPh>
    <rPh sb="4" eb="5">
      <t>ウラ</t>
    </rPh>
    <rPh sb="6" eb="7">
      <t>ウス</t>
    </rPh>
    <rPh sb="8" eb="9">
      <t>セン</t>
    </rPh>
    <rPh sb="11" eb="12">
      <t>ガツ</t>
    </rPh>
    <rPh sb="13" eb="14">
      <t>ニチ</t>
    </rPh>
    <rPh sb="15" eb="19">
      <t>ドニチシュクジツ</t>
    </rPh>
    <rPh sb="25" eb="26">
      <t>ガツ</t>
    </rPh>
    <rPh sb="28" eb="29">
      <t>ニチ</t>
    </rPh>
    <rPh sb="31" eb="32">
      <t>ガツ</t>
    </rPh>
    <rPh sb="33" eb="34">
      <t>ニチ</t>
    </rPh>
    <rPh sb="35" eb="37">
      <t>ウンキュウ</t>
    </rPh>
    <phoneticPr fontId="1"/>
  </si>
  <si>
    <t>江 別 月 形 線：土曜日、日曜日、祝日及び高校休み期間（春休み、夏休み、冬休み等）は運休となります。</t>
    <rPh sb="0" eb="1">
      <t>エ</t>
    </rPh>
    <rPh sb="2" eb="3">
      <t>ベツ</t>
    </rPh>
    <rPh sb="4" eb="5">
      <t>ガツ</t>
    </rPh>
    <rPh sb="6" eb="7">
      <t>カタチ</t>
    </rPh>
    <rPh sb="8" eb="9">
      <t>セン</t>
    </rPh>
    <rPh sb="10" eb="13">
      <t>ドヨウビ</t>
    </rPh>
    <rPh sb="14" eb="17">
      <t>ニチヨウビ</t>
    </rPh>
    <rPh sb="18" eb="20">
      <t>シュクジツ</t>
    </rPh>
    <rPh sb="20" eb="21">
      <t>オヨ</t>
    </rPh>
    <rPh sb="22" eb="25">
      <t>コウコウヤス</t>
    </rPh>
    <rPh sb="26" eb="28">
      <t>キカン</t>
    </rPh>
    <rPh sb="29" eb="31">
      <t>ハルヤス</t>
    </rPh>
    <rPh sb="33" eb="35">
      <t>ナツヤス</t>
    </rPh>
    <rPh sb="37" eb="39">
      <t>フユヤス</t>
    </rPh>
    <rPh sb="40" eb="41">
      <t>ナド</t>
    </rPh>
    <rPh sb="43" eb="45">
      <t>ウンキュウ</t>
    </rPh>
    <phoneticPr fontId="1"/>
  </si>
  <si>
    <t>岩見沢月形線 ：８月１３日～１５日、１２月２９日～３０日、１月３日は土日祝日ダイヤ、１２月３１日～１月２日は運休となります。</t>
    <rPh sb="0" eb="6">
      <t>イワミザワツキガタセン</t>
    </rPh>
    <rPh sb="9" eb="10">
      <t>ガツ</t>
    </rPh>
    <rPh sb="12" eb="13">
      <t>ニチ</t>
    </rPh>
    <rPh sb="16" eb="17">
      <t>ニチ</t>
    </rPh>
    <rPh sb="20" eb="21">
      <t>ガツ</t>
    </rPh>
    <rPh sb="23" eb="24">
      <t>ニチ</t>
    </rPh>
    <rPh sb="27" eb="28">
      <t>ニチ</t>
    </rPh>
    <rPh sb="30" eb="31">
      <t>ガツ</t>
    </rPh>
    <rPh sb="32" eb="33">
      <t>ニチ</t>
    </rPh>
    <rPh sb="34" eb="38">
      <t>ドニチシュクジツ</t>
    </rPh>
    <rPh sb="44" eb="45">
      <t>ガツ</t>
    </rPh>
    <rPh sb="47" eb="48">
      <t>ニチ</t>
    </rPh>
    <rPh sb="50" eb="51">
      <t>ガツ</t>
    </rPh>
    <rPh sb="52" eb="53">
      <t>ニチ</t>
    </rPh>
    <rPh sb="54" eb="56">
      <t>ウンキュウ</t>
    </rPh>
    <phoneticPr fontId="1"/>
  </si>
  <si>
    <t>料金は、大人料金を表記しています。小人料金は、標記の料金の半額となります。ただし、江別月形線は、小学生以下は無料となります。</t>
    <rPh sb="0" eb="2">
      <t>リョウキン</t>
    </rPh>
    <rPh sb="4" eb="6">
      <t>オトナ</t>
    </rPh>
    <rPh sb="6" eb="8">
      <t>リョウキン</t>
    </rPh>
    <rPh sb="9" eb="11">
      <t>ヒョウキ</t>
    </rPh>
    <rPh sb="17" eb="19">
      <t>コビト</t>
    </rPh>
    <rPh sb="19" eb="21">
      <t>リョウキン</t>
    </rPh>
    <rPh sb="23" eb="25">
      <t>ヒョウキ</t>
    </rPh>
    <rPh sb="26" eb="28">
      <t>リョウキン</t>
    </rPh>
    <rPh sb="29" eb="31">
      <t>ハンガク</t>
    </rPh>
    <rPh sb="41" eb="46">
      <t>エベツツキガタセン</t>
    </rPh>
    <rPh sb="48" eb="53">
      <t>ショウガクセイイカ</t>
    </rPh>
    <rPh sb="54" eb="56">
      <t>ムリョウ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</si>
</sst>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400]h:mm:ss\ AM/PM"/>
    <numFmt numFmtId="177" formatCode="h:mm;@"/>
    <numFmt numFmtId="178" formatCode="###,##0&quot;円&quot;"/>
  </numFmts>
  <fonts count="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2"/>
      <color theme="1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right" vertical="center"/>
    </xf>
    <xf numFmtId="0" fontId="0" fillId="3" borderId="4" xfId="0" applyFill="1" applyBorder="1">
      <alignment vertical="center"/>
    </xf>
    <xf numFmtId="0" fontId="0" fillId="3" borderId="5" xfId="0" applyFill="1" applyBorder="1">
      <alignment vertical="center"/>
    </xf>
    <xf numFmtId="0" fontId="0" fillId="3" borderId="2" xfId="0" applyFill="1" applyBorder="1">
      <alignment vertical="center"/>
    </xf>
    <xf numFmtId="0" fontId="2" fillId="4" borderId="5" xfId="0" applyFont="1" applyFill="1" applyBorder="1">
      <alignment vertical="center"/>
    </xf>
    <xf numFmtId="0" fontId="0" fillId="4" borderId="2" xfId="0" applyFill="1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6" xfId="0" applyBorder="1">
      <alignment vertical="center"/>
    </xf>
    <xf numFmtId="0" fontId="2" fillId="4" borderId="10" xfId="0" applyFont="1" applyFill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176" fontId="3" fillId="0" borderId="0" xfId="0" applyNumberFormat="1" applyFont="1">
      <alignment vertical="center"/>
    </xf>
    <xf numFmtId="177" fontId="3" fillId="0" borderId="0" xfId="0" applyNumberFormat="1" applyFont="1">
      <alignment vertical="center"/>
    </xf>
    <xf numFmtId="20" fontId="0" fillId="0" borderId="9" xfId="0" applyNumberFormat="1" applyBorder="1">
      <alignment vertical="center"/>
    </xf>
    <xf numFmtId="0" fontId="0" fillId="0" borderId="9" xfId="0" applyBorder="1">
      <alignment vertical="center"/>
    </xf>
    <xf numFmtId="20" fontId="5" fillId="0" borderId="5" xfId="0" applyNumberFormat="1" applyFont="1" applyBorder="1" applyAlignment="1">
      <alignment horizontal="center" vertical="center"/>
    </xf>
    <xf numFmtId="0" fontId="5" fillId="2" borderId="20" xfId="0" applyFont="1" applyFill="1" applyBorder="1" applyAlignment="1">
      <alignment horizontal="distributed" vertical="center"/>
    </xf>
    <xf numFmtId="0" fontId="5" fillId="2" borderId="11" xfId="0" applyFont="1" applyFill="1" applyBorder="1" applyAlignment="1">
      <alignment horizontal="distributed" vertical="center" indent="1"/>
    </xf>
    <xf numFmtId="0" fontId="5" fillId="2" borderId="17" xfId="0" applyFont="1" applyFill="1" applyBorder="1" applyAlignment="1">
      <alignment horizontal="distributed" vertical="center"/>
    </xf>
    <xf numFmtId="0" fontId="5" fillId="2" borderId="18" xfId="0" applyFont="1" applyFill="1" applyBorder="1" applyAlignment="1">
      <alignment horizontal="distributed" vertical="center"/>
    </xf>
    <xf numFmtId="0" fontId="5" fillId="2" borderId="19" xfId="0" applyFont="1" applyFill="1" applyBorder="1" applyAlignment="1">
      <alignment horizontal="distributed" vertical="center"/>
    </xf>
    <xf numFmtId="20" fontId="5" fillId="0" borderId="28" xfId="0" applyNumberFormat="1" applyFont="1" applyBorder="1" applyAlignment="1">
      <alignment horizontal="center" vertical="center"/>
    </xf>
    <xf numFmtId="0" fontId="5" fillId="2" borderId="29" xfId="0" applyFont="1" applyFill="1" applyBorder="1" applyAlignment="1">
      <alignment horizontal="distributed" vertical="center"/>
    </xf>
    <xf numFmtId="0" fontId="5" fillId="2" borderId="30" xfId="0" applyFont="1" applyFill="1" applyBorder="1" applyAlignment="1">
      <alignment horizontal="distributed" vertical="center" indent="1"/>
    </xf>
    <xf numFmtId="20" fontId="5" fillId="0" borderId="31" xfId="0" applyNumberFormat="1" applyFont="1" applyBorder="1" applyAlignment="1">
      <alignment horizontal="center" vertical="center"/>
    </xf>
    <xf numFmtId="20" fontId="5" fillId="0" borderId="32" xfId="0" applyNumberFormat="1" applyFont="1" applyBorder="1" applyAlignment="1">
      <alignment horizontal="center" vertical="center"/>
    </xf>
    <xf numFmtId="20" fontId="5" fillId="0" borderId="9" xfId="0" applyNumberFormat="1" applyFont="1" applyBorder="1" applyAlignment="1">
      <alignment horizontal="center" vertical="center"/>
    </xf>
    <xf numFmtId="20" fontId="5" fillId="0" borderId="4" xfId="0" applyNumberFormat="1" applyFont="1" applyBorder="1" applyAlignment="1">
      <alignment horizontal="center" vertical="center"/>
    </xf>
    <xf numFmtId="20" fontId="5" fillId="0" borderId="33" xfId="0" applyNumberFormat="1" applyFont="1" applyBorder="1" applyAlignment="1">
      <alignment horizontal="center" vertical="center"/>
    </xf>
    <xf numFmtId="20" fontId="5" fillId="0" borderId="34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2" borderId="37" xfId="0" applyFont="1" applyFill="1" applyBorder="1" applyAlignment="1">
      <alignment horizontal="center" vertical="center"/>
    </xf>
    <xf numFmtId="178" fontId="3" fillId="0" borderId="41" xfId="0" applyNumberFormat="1" applyFont="1" applyBorder="1" applyAlignment="1">
      <alignment horizontal="center" vertical="center"/>
    </xf>
    <xf numFmtId="0" fontId="5" fillId="0" borderId="14" xfId="0" applyFont="1" applyBorder="1" applyAlignment="1" applyProtection="1">
      <alignment horizontal="left" vertical="center" indent="1"/>
      <protection locked="0"/>
    </xf>
    <xf numFmtId="0" fontId="5" fillId="0" borderId="15" xfId="0" applyFont="1" applyBorder="1" applyAlignment="1" applyProtection="1">
      <alignment horizontal="left" vertical="center" indent="1"/>
      <protection locked="0"/>
    </xf>
    <xf numFmtId="0" fontId="5" fillId="0" borderId="16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1" xfId="0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7" fillId="0" borderId="0" xfId="0" applyFont="1">
      <alignment vertical="center"/>
    </xf>
    <xf numFmtId="0" fontId="2" fillId="0" borderId="2" xfId="0" applyFont="1" applyBorder="1">
      <alignment vertical="center"/>
    </xf>
    <xf numFmtId="0" fontId="5" fillId="5" borderId="35" xfId="0" applyFont="1" applyFill="1" applyBorder="1" applyAlignment="1">
      <alignment horizontal="center" vertical="center"/>
    </xf>
    <xf numFmtId="0" fontId="5" fillId="5" borderId="36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78" fontId="3" fillId="0" borderId="38" xfId="0" applyNumberFormat="1" applyFont="1" applyBorder="1" applyAlignment="1">
      <alignment horizontal="center" vertical="center"/>
    </xf>
    <xf numFmtId="178" fontId="3" fillId="0" borderId="39" xfId="0" applyNumberFormat="1" applyFont="1" applyBorder="1" applyAlignment="1">
      <alignment horizontal="center" vertical="center"/>
    </xf>
    <xf numFmtId="178" fontId="3" fillId="0" borderId="40" xfId="0" applyNumberFormat="1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008200"/>
      <color rgb="FF009900"/>
      <color rgb="FF00A8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8768</xdr:colOff>
      <xdr:row>0</xdr:row>
      <xdr:rowOff>11693</xdr:rowOff>
    </xdr:from>
    <xdr:to>
      <xdr:col>15</xdr:col>
      <xdr:colOff>10026</xdr:colOff>
      <xdr:row>2</xdr:row>
      <xdr:rowOff>105102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6DF0EF3-9DFB-A0DC-9903-3E39C26E8B19}"/>
            </a:ext>
          </a:extLst>
        </xdr:cNvPr>
        <xdr:cNvSpPr txBox="1"/>
      </xdr:nvSpPr>
      <xdr:spPr>
        <a:xfrm>
          <a:off x="8768" y="11693"/>
          <a:ext cx="14449179" cy="574672"/>
        </a:xfrm>
        <a:prstGeom prst="rect">
          <a:avLst/>
        </a:prstGeom>
        <a:solidFill>
          <a:srgbClr val="0082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3000" b="1">
              <a:solidFill>
                <a:schemeClr val="bg1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TSUKI-TIME</a:t>
          </a:r>
          <a:endParaRPr kumimoji="1" lang="ja-JP" altLang="en-US" sz="3000" b="1">
            <a:solidFill>
              <a:schemeClr val="bg1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0710B-4EB1-4BEE-90A6-84691D367333}">
  <sheetPr>
    <pageSetUpPr fitToPage="1"/>
  </sheetPr>
  <dimension ref="A2:O26"/>
  <sheetViews>
    <sheetView showGridLines="0" tabSelected="1" zoomScale="85" zoomScaleNormal="85" zoomScaleSheetLayoutView="70" workbookViewId="0"/>
  </sheetViews>
  <sheetFormatPr defaultRowHeight="18.75"/>
  <cols>
    <col min="1" max="1" width="15.375" style="19" customWidth="1"/>
    <col min="2" max="2" width="33.5" style="19" customWidth="1"/>
    <col min="3" max="3" width="9" style="19"/>
    <col min="4" max="4" width="13.5" style="19" customWidth="1"/>
    <col min="5" max="5" width="25.75" style="19" customWidth="1"/>
    <col min="6" max="14" width="9.25" style="19" customWidth="1"/>
    <col min="15" max="16384" width="9" style="19"/>
  </cols>
  <sheetData>
    <row r="2" spans="1:15">
      <c r="F2" s="20"/>
      <c r="G2" s="20"/>
      <c r="H2" s="20"/>
      <c r="I2" s="20"/>
      <c r="J2" s="20"/>
    </row>
    <row r="3" spans="1:15">
      <c r="F3" s="20"/>
      <c r="G3" s="20"/>
      <c r="H3" s="20"/>
      <c r="I3" s="20"/>
      <c r="J3" s="20"/>
    </row>
    <row r="4" spans="1:15" ht="19.5">
      <c r="A4" s="54" t="s">
        <v>171</v>
      </c>
      <c r="F4" s="20"/>
      <c r="G4" s="20"/>
      <c r="H4" s="20"/>
      <c r="I4" s="20"/>
      <c r="J4" s="20"/>
    </row>
    <row r="5" spans="1:15" ht="3" customHeight="1" thickBot="1">
      <c r="A5" s="54"/>
      <c r="F5" s="20"/>
      <c r="G5" s="20"/>
      <c r="H5" s="20"/>
      <c r="I5" s="20"/>
      <c r="J5" s="20"/>
    </row>
    <row r="6" spans="1:15" ht="23.25" thickBot="1">
      <c r="A6" s="62" t="s">
        <v>166</v>
      </c>
      <c r="B6" s="63"/>
      <c r="D6" s="64" t="s">
        <v>167</v>
      </c>
      <c r="E6" s="65"/>
      <c r="F6" s="21">
        <v>1</v>
      </c>
      <c r="G6" s="22">
        <v>2</v>
      </c>
      <c r="H6" s="22">
        <v>3</v>
      </c>
      <c r="I6" s="22">
        <v>4</v>
      </c>
      <c r="J6" s="22">
        <v>5</v>
      </c>
      <c r="K6" s="23">
        <v>6</v>
      </c>
      <c r="L6" s="22">
        <v>7</v>
      </c>
      <c r="M6" s="22">
        <v>8</v>
      </c>
      <c r="N6" s="23">
        <v>9</v>
      </c>
      <c r="O6" s="44" t="s">
        <v>169</v>
      </c>
    </row>
    <row r="7" spans="1:15" ht="19.5">
      <c r="A7" s="31" t="s">
        <v>99</v>
      </c>
      <c r="B7" s="46"/>
      <c r="D7" s="56" t="str">
        <f xml:space="preserve">
IF($B$8="","",$B$8)</f>
        <v/>
      </c>
      <c r="E7" s="57"/>
      <c r="F7" s="57"/>
      <c r="G7" s="57"/>
      <c r="H7" s="57"/>
      <c r="I7" s="57"/>
      <c r="J7" s="57"/>
      <c r="K7" s="57"/>
      <c r="L7" s="57"/>
      <c r="M7" s="57"/>
      <c r="N7" s="57"/>
      <c r="O7" s="58"/>
    </row>
    <row r="8" spans="1:15" ht="19.5">
      <c r="A8" s="32" t="s">
        <v>98</v>
      </c>
      <c r="B8" s="47"/>
      <c r="D8" s="29" t="s">
        <v>100</v>
      </c>
      <c r="E8" s="30" t="str">
        <f xml:space="preserve">
IF(B9="","",B9)</f>
        <v/>
      </c>
      <c r="F8" s="28" t="str">
        <f xml:space="preserve">
IFERROR(IF(AND($B$7="平日",$B$8=乗換表!$D$3),VLOOKUP($E$8,月形当別線!$A$2:$J$29,2,FALSE),
IF(AND($B$7="平日",$B$8=乗換表!$D$4),VLOOKUP($E$8,月形当別線!$L$2:$U$29,2,FALSE),
IF(AND($B$7="平日",$B$8=乗換表!$D$5),VLOOKUP($E$8,月形浦臼線!$A$2:$F$24,2,FALSE),
IF(AND($B$7="平日",$B$8=乗換表!$D$6),VLOOKUP($E$8,月形浦臼線!$H$2:$M$24,2,FALSE),
IF(AND($B$7="平日",$B$8=乗換表!$D$7),VLOOKUP($E$8,岩見沢月形線!$A$2:$G$33,2,FALSE),
IF(AND($B$7="平日",$B$8=乗換表!$D$8),VLOOKUP($E$8,岩見沢月形線!$I$2:$O$33,2,FALSE),
IF(AND($B$7="平日",$B$8=乗換表!$D$9),VLOOKUP($E$8,江別月形線!$A$2:$C$62,2,FALSE),
IF(AND($B$7="平日",$B$8=乗換表!$D$10),VLOOKUP($E$8,江別月形線!$E$2:$G$62,2,FALSE),                                                                                                                                                                                                                                                              IF(AND($B$7="平日",$B$8=乗換表!$D$11,$E$9=停車場!$N$2),VLOOKUP($E$8,JR!$L$2:$U$3,2,FALSE),
IF(AND($B$7="平日",$B$8=乗換表!$D$11,$E$9=停車場!$N$3),VLOOKUP($E$8,JR!$L$6:$U$8,2,FALSE),
IF(AND($B$7="土日祝日",$B$8=乗換表!$D$3),VLOOKUP($E$8,月形当別線!$A$32:$H$59,2,FALSE),
IF(AND($B$7="土日祝日",$B$8=乗換表!$D$4),VLOOKUP($E$8,月形当別線!$L$32:$S$59,2,FALSE),
IF(AND($B$7="土日祝日",$B$8=乗換表!$D$5),VLOOKUP($E$8,月形浦臼線!$A$27:$D$49,2,FALSE),
IF(AND($B$7="土日祝日",$B$8=乗換表!$D$6),VLOOKUP($E$8,月形浦臼線!$H$27:$K$49,2,FALSE),
IF(AND($B$7="土日祝日",$B$8=乗換表!$D$7),VLOOKUP($E$8,岩見沢月形線!$A$36:$D$67,2,FALSE),
IF(AND($B$7="土日祝日",$B$8=乗換表!$D$8),VLOOKUP($E$8,岩見沢月形線!$I$36:$L$67,2,FALSE),
IF(AND($B$7="土日祝日",$B$8=乗換表!$D$11,$E$9=停車場!$N$2),VLOOKUP($E$8,JR!$L$15:$S$17,2,FALSE),
IF(AND($B$7="土日祝日",$B$8=乗換表!$D$11,$E$9=停車場!$N$3),VLOOKUP($E$8,JR!$L$11:$S$13,2,FALSE),"")))))))))))))))))),"")</f>
        <v/>
      </c>
      <c r="G8" s="28" t="str">
        <f xml:space="preserve">
IFERROR(IF(AND($B$7="平日",$B$8=乗換表!$D$3),VLOOKUP($E$8,月形当別線!$A$2:$J$29,3,FALSE),
IF(AND($B$7="平日",$B$8=乗換表!$D$4),VLOOKUP($E$8,月形当別線!$L$2:$U$29,3,FALSE),
IF(AND($B$7="平日",$B$8=乗換表!$D$5),VLOOKUP($E$8,月形浦臼線!$A$2:$F$24,3,FALSE),
IF(AND($B$7="平日",$B$8=乗換表!$D$6),VLOOKUP($E$8,月形浦臼線!$H$2:$M$24,3,FALSE),
IF(AND($B$7="平日",$B$8=乗換表!$D$7),VLOOKUP($E$8,岩見沢月形線!$A$2:$G$33,3,FALSE),
IF(AND($B$7="平日",$B$8=乗換表!$D$8),VLOOKUP($E$8,岩見沢月形線!$I$2:$O$33,3,FALSE),
IF(AND($B$7="平日",$B$8=乗換表!$D$9),VLOOKUP($E$8,江別月形線!$A$2:$C$62,3,FALSE),
IF(AND($B$7="平日",$B$8=乗換表!$D$10),VLOOKUP($E$8,江別月形線!$E$2:$G$62,3,FALSE),
IF(AND($B$7="平日",$B$8=乗換表!$D$11,$E$9=停車場!$N$2),VLOOKUP($E$8,JR!$L$2:$U$3,3,FALSE),
IF(AND($B$7="平日",$B$8=乗換表!$D$11,$E$9=停車場!$N$3),VLOOKUP($E$8,JR!$L$6:$U$8,3,FALSE),
IF(AND($B$7="土日祝日",$B$8=乗換表!$D$3),VLOOKUP($E$8,月形当別線!$A$32:$H$59,3,FALSE),
IF(AND($B$7="土日祝日",$B$8=乗換表!$D$4),VLOOKUP($E$8,月形当別線!$L$32:$S$59,3,FALSE),
IF(AND($B$7="土日祝日",$B$8=乗換表!$D$5),VLOOKUP($E$8,月形浦臼線!$A$27:$D$49,3,FALSE),
IF(AND($B$7="土日祝日",$B$8=乗換表!$D$6),VLOOKUP($E$8,月形浦臼線!$H$27:$K$49,3,FALSE),
IF(AND($B$7="土日祝日",$B$8=乗換表!$D$7),VLOOKUP($E$8,岩見沢月形線!$A$36:$D$67,3,FALSE),
IF(AND($B$7="土日祝日",$B$8=乗換表!$D$8),VLOOKUP($E$8,岩見沢月形線!$I$36:$L$67,3,FALSE),
IF(AND($B$7="土日祝日",$B$8=乗換表!$D$11,$E$9=停車場!$N$2),VLOOKUP($E$8,JR!$L$15:$S$17,3,FALSE),
IF(AND($B$7="土日祝日",$B$8=乗換表!$D$11,$E$9=停車場!$N$3),VLOOKUP($E$8,JR!$L$11:$S$13,3,FALSE),"")))))))))))))))))),"")</f>
        <v/>
      </c>
      <c r="H8" s="28" t="str">
        <f xml:space="preserve">
IFERROR(IF(AND($B$7="平日",$B$8=乗換表!$D$3),VLOOKUP($E$8,月形当別線!$A$2:$J$29,4,FALSE),
IF(AND($B$7="平日",$B$8=乗換表!$D$4),VLOOKUP($E$8,月形当別線!$L$2:$U$29,4,FALSE),
IF(AND($B$7="平日",$B$8=乗換表!$D$5),VLOOKUP($E$8,月形浦臼線!$A$2:$F$24,4,FALSE),
IF(AND($B$7="平日",$B$8=乗換表!$D$6),VLOOKUP($E$8,月形浦臼線!$H$2:$M$24,4,FALSE),
IF(AND($B$7="平日",$B$8=乗換表!$D$7),VLOOKUP($E$8,岩見沢月形線!$A$2:$G$33,4,FALSE),
IF(AND($B$7="平日",$B$8=乗換表!$D$8),VLOOKUP($E$8,岩見沢月形線!$I$2:$O$33,4,FALSE),
IF(AND($B$7="平日",$B$8=乗換表!$D$9),VLOOKUP($E$8,江別月形線!$A$2:$C$62,4,FALSE),
IF(AND($B$7="平日",$B$8=乗換表!$D$10),VLOOKUP($E$8,江別月形線!$E$2:$G$62,4,FALSE),
IF(AND($B$7="平日",$B$8=乗換表!$D$11,$E$9=停車場!$N$2),VLOOKUP($E$8,JR!$L$2:$U$3,4,FALSE),
IF(AND($B$7="平日",$B$8=乗換表!$D$11,$E$9=停車場!$N$3),VLOOKUP($E$8,JR!$L$6:$U$8,4,FALSE),
IF(AND($B$7="土日祝日",$B$8=乗換表!$D$3),VLOOKUP($E$8,月形当別線!$A$32:$H$59,4,FALSE),
IF(AND($B$7="土日祝日",$B$8=乗換表!$D$4),VLOOKUP($E$8,月形当別線!$L$32:$S$59,4,FALSE),
IF(AND($B$7="土日祝日",$B$8=乗換表!$D$5),VLOOKUP($E$8,月形浦臼線!$A$27:$D$49,4,FALSE),
IF(AND($B$7="土日祝日",$B$8=乗換表!$D$6),VLOOKUP($E$8,月形浦臼線!$H$27:$K$49,4,FALSE),
IF(AND($B$7="土日祝日",$B$8=乗換表!$D$7),VLOOKUP($E$8,岩見沢月形線!$A$36:$D$67,4,FALSE),
IF(AND($B$7="土日祝日",$B$8=乗換表!$D$8),VLOOKUP($E$8,岩見沢月形線!$I$36:$L$67,4,FALSE),
IF(AND($B$7="土日祝日",$B$8=乗換表!$D$11,$E$9=停車場!$N$2),VLOOKUP($E$8,JR!$L$15:$S$17,4,FALSE),
IF(AND($B$7="土日祝日",$B$8=乗換表!$D$11,$E$9=停車場!$N$3),VLOOKUP($E$8,JR!$L$11:$S$13,4,FALSE),"")))))))))))))))))),"")</f>
        <v/>
      </c>
      <c r="I8" s="28" t="str">
        <f xml:space="preserve">
IFERROR(IF(AND($B$7="平日",$B$8=乗換表!$D$3),VLOOKUP($E$8,月形当別線!$A$2:$J$29,5,FALSE),
IF(AND($B$7="平日",$B$8=乗換表!$D$4),VLOOKUP($E$8,月形当別線!$L$2:$U$29,5,FALSE),
IF(AND($B$7="平日",$B$8=乗換表!$D$5),VLOOKUP($E$8,月形浦臼線!$A$2:$F$24,5,FALSE),
IF(AND($B$7="平日",$B$8=乗換表!$D$6),VLOOKUP($E$8,月形浦臼線!$H$2:$M$24,5,FALSE),
IF(AND($B$7="平日",$B$8=乗換表!$D$7),VLOOKUP($E$8,岩見沢月形線!$A$2:$G$33,5,FALSE),
IF(AND($B$7="平日",$B$8=乗換表!$D$8),VLOOKUP($E$8,岩見沢月形線!$I$2:$O$33,5,FALSE),
IF(AND($B$7="平日",$B$8=乗換表!$D$9),VLOOKUP($E$8,江別月形線!$A$2:$C$62,5,FALSE),
IF(AND($B$7="平日",$B$8=乗換表!$D$10),VLOOKUP($E$8,江別月形線!$E$2:$G$62,5,FALSE),
IF(AND($B$7="平日",$B$8=乗換表!$D$11,$E$9=停車場!$N$2),VLOOKUP($E$8,JR!$L$2:$U$3,5,FALSE),
IF(AND($B$7="平日",$B$8=乗換表!$D$11,$E$9=停車場!$N$3),VLOOKUP($E$8,JR!$L$6:$U$8,5,FALSE),
IF(AND($B$7="土日祝日",$B$8=乗換表!$D$3),VLOOKUP($E$8,月形当別線!$A$32:$H$59,5,FALSE),
IF(AND($B$7="土日祝日",$B$8=乗換表!$D$4),VLOOKUP($E$8,月形当別線!$L$32:$S$59,5,FALSE),
IF(AND($B$7="土日祝日",$B$8=乗換表!$D$5),VLOOKUP($E$8,月形浦臼線!$A$27:$D$49,5,FALSE),
IF(AND($B$7="土日祝日",$B$8=乗換表!$D$6),VLOOKUP($E$8,月形浦臼線!$H$27:$K$49,5,FALSE),
IF(AND($B$7="土日祝日",$B$8=乗換表!$D$7),VLOOKUP($E$8,岩見沢月形線!$A$36:$D$67,5,FALSE),
IF(AND($B$7="土日祝日",$B$8=乗換表!$D$8),VLOOKUP($E$8,岩見沢月形線!$I$36:$L$67,5,FALSE),
IF(AND($B$7="土日祝日",$B$8=乗換表!$D$11,$E$9=停車場!$N$2),VLOOKUP($E$8,JR!$L$15:$S$17,5,FALSE),
IF(AND($B$7="土日祝日",$B$8=乗換表!$D$11,$E$9=停車場!$N$3),VLOOKUP($E$8,JR!$L$11:$S$13,5,FALSE),"")))))))))))))))))),"")</f>
        <v/>
      </c>
      <c r="J8" s="28" t="str">
        <f xml:space="preserve">
IFERROR(IF(AND($B$7="平日",$B$8=乗換表!$D$3),VLOOKUP($E$8,月形当別線!$A$2:$J$29,6,FALSE),
IF(AND($B$7="平日",$B$8=乗換表!$D$4),VLOOKUP($E$8,月形当別線!$L$2:$U$29,6,FALSE),
IF(AND($B$7="平日",$B$8=乗換表!$D$5),VLOOKUP($E$8,月形浦臼線!$A$2:$F$24,6,FALSE),
IF(AND($B$7="平日",$B$8=乗換表!$D$6),VLOOKUP($E$8,月形浦臼線!$H$2:$M$24,6,FALSE),
IF(AND($B$7="平日",$B$8=乗換表!$D$7),VLOOKUP($E$8,岩見沢月形線!$A$2:$G$33,6,FALSE),
IF(AND($B$7="平日",$B$8=乗換表!$D$8),VLOOKUP($E$8,岩見沢月形線!$I$2:$O$33,6,FALSE),
IF(AND($B$7="平日",$B$8=乗換表!$D$9),VLOOKUP($E$8,江別月形線!$A$2:$C$62,6,FALSE),
IF(AND($B$7="平日",$B$8=乗換表!$D$10),VLOOKUP($E$8,江別月形線!$E$2:$G$62,6,FALSE),
IF(AND($B$7="平日",$B$8=乗換表!$D$11,$E$9=停車場!$N$2),VLOOKUP($E$8,JR!$L$2:$U$3,6,FALSE),
IF(AND($B$7="平日",$B$8=乗換表!$D$11,$E$9=停車場!$N$3),VLOOKUP($E$8,JR!$L$6:$U$8,6,FALSE),
IF(AND($B$7="土日祝日",$B$8=乗換表!$D$3),VLOOKUP($E$8,月形当別線!$A$32:$H$59,6,FALSE),
IF(AND($B$7="土日祝日",$B$8=乗換表!$D$4),VLOOKUP($E$8,月形当別線!$L$32:$S$59,6,FALSE),
IF(AND($B$7="土日祝日",$B$8=乗換表!$D$5),VLOOKUP($E$8,月形浦臼線!$A$27:$D$49,6,FALSE),
IF(AND($B$7="土日祝日",$B$8=乗換表!$D$6),VLOOKUP($E$8,月形浦臼線!$H$27:$K$49,6,FALSE),
IF(AND($B$7="土日祝日",$B$8=乗換表!$D$7),VLOOKUP($E$8,岩見沢月形線!$A$36:$D$67,6,FALSE),
IF(AND($B$7="土日祝日",$B$8=乗換表!$D$8),VLOOKUP($E$8,岩見沢月形線!$I$36:$L$67,6,FALSE),
IF(AND($B$7="土日祝日",$B$8=乗換表!$D$11,$E$9=停車場!$N$2),VLOOKUP($E$8,JR!$L$15:$S$17,6,FALSE),
IF(AND($B$7="土日祝日",$B$8=乗換表!$D$11,$E$9=停車場!$N$3),VLOOKUP($E$8,JR!$L$11:$S$13,6,FALSE),"")))))))))))))))))),"")</f>
        <v/>
      </c>
      <c r="K8" s="28" t="str">
        <f xml:space="preserve">
IFERROR(IF(AND($B$7="平日",$B$8=乗換表!$D$3),VLOOKUP($E$8,月形当別線!$A$2:$J$29,7,FALSE),
IF(AND($B$7="平日",$B$8=乗換表!$D$4),VLOOKUP($E$8,月形当別線!$L$2:$U$29,7,FALSE),
IF(AND($B$7="平日",$B$8=乗換表!$D$5),VLOOKUP($E$8,月形浦臼線!$A$2:$F$24,7,FALSE),
IF(AND($B$7="平日",$B$8=乗換表!$D$6),VLOOKUP($E$8,月形浦臼線!$H$2:$M$24,7,FALSE),
IF(AND($B$7="平日",$B$8=乗換表!$D$7),VLOOKUP($E$8,岩見沢月形線!$A$2:$G$33,7,FALSE),
IF(AND($B$7="平日",$B$8=乗換表!$D$8),VLOOKUP($E$8,岩見沢月形線!$I$2:$O$33,7,FALSE),
IF(AND($B$7="平日",$B$8=乗換表!$D$9),VLOOKUP($E$8,江別月形線!$A$2:$C$62,7,FALSE),
IF(AND($B$7="平日",$B$8=乗換表!$D$10),VLOOKUP($E$8,江別月形線!$E$2:$G$62,7,FALSE),
IF(AND($B$7="平日",$B$8=乗換表!$D$11,$E$9=停車場!$N$2),VLOOKUP($E$8,JR!$L$2:$U$3,7,FALSE),
IF(AND($B$7="平日",$B$8=乗換表!$D$11,$E$9=停車場!$N$3),VLOOKUP($E$8,JR!$L$6:$U$8,7,FALSE),
IF(AND($B$7="土日祝日",$B$8=乗換表!$D$3),VLOOKUP($E$8,月形当別線!$A$32:$H$59,7,FALSE),
IF(AND($B$7="土日祝日",$B$8=乗換表!$D$4),VLOOKUP($E$8,月形当別線!$L$32:$S$59,7,FALSE),
IF(AND($B$7="土日祝日",$B$8=乗換表!$D$5),VLOOKUP($E$8,月形浦臼線!$A$27:$D$49,7,FALSE),
IF(AND($B$7="土日祝日",$B$8=乗換表!$D$6),VLOOKUP($E$8,月形浦臼線!$H$27:$K$49,7,FALSE),
IF(AND($B$7="土日祝日",$B$8=乗換表!$D$7),VLOOKUP($E$8,岩見沢月形線!$A$36:$D$67,7,FALSE),
IF(AND($B$7="土日祝日",$B$8=乗換表!$D$8),VLOOKUP($E$8,岩見沢月形線!$I$36:$L$67,7,FALSE),
IF(AND($B$7="土日祝日",$B$8=乗換表!$D$11,$E$9=停車場!$N$2),VLOOKUP($E$8,JR!$L$15:$S$17,7,FALSE),
IF(AND($B$7="土日祝日",$B$8=乗換表!$D$11,$E$9=停車場!$N$3),VLOOKUP($E$8,JR!$L$11:$S$13,7,FALSE),"")))))))))))))))))),"")</f>
        <v/>
      </c>
      <c r="L8" s="28" t="str">
        <f xml:space="preserve">
IFERROR(IF(AND($B$7="平日",$B$8=乗換表!$D$3),VLOOKUP($E$8,月形当別線!$A$2:$J$29,8,FALSE),
IF(AND($B$7="平日",$B$8=乗換表!$D$4),VLOOKUP($E$8,月形当別線!$L$2:$U$29,8,FALSE),
IF(AND($B$7="平日",$B$8=乗換表!$D$5),VLOOKUP($E$8,月形浦臼線!$A$2:$F$24,8,FALSE),
IF(AND($B$7="平日",$B$8=乗換表!$D$6),VLOOKUP($E$8,月形浦臼線!$H$2:$M$24,8,FALSE),
IF(AND($B$7="平日",$B$8=乗換表!$D$7),VLOOKUP($E$8,岩見沢月形線!$A$2:$G$33,8,FALSE),
IF(AND($B$7="平日",$B$8=乗換表!$D$8),VLOOKUP($E$8,岩見沢月形線!$I$2:$O$33,8,FALSE),
IF(AND($B$7="平日",$B$8=乗換表!$D$9),VLOOKUP($E$8,江別月形線!$A$2:$C$62,8,FALSE),
IF(AND($B$7="平日",$B$8=乗換表!$D$10),VLOOKUP($E$8,江別月形線!$E$2:$G$62,8,FALSE),
IF(AND($B$7="平日",$B$8=乗換表!$D$11,$E$9=停車場!$N$2),VLOOKUP($E$8,JR!$L$2:$U$3,8,FALSE),
IF(AND($B$7="平日",$B$8=乗換表!$D$11,$E$9=停車場!$N$3),VLOOKUP($E$8,JR!$L$6:$U$8,8,FALSE),
IF(AND($B$7="土日祝日",$B$8=乗換表!$D$3),VLOOKUP($E$8,月形当別線!$A$32:$H$59,8,FALSE),
IF(AND($B$7="土日祝日",$B$8=乗換表!$D$4),VLOOKUP($E$8,月形当別線!$L$32:$S$59,8,FALSE),
IF(AND($B$7="土日祝日",$B$8=乗換表!$D$5),VLOOKUP($E$8,月形浦臼線!$A$27:$D$49,8,FALSE),
IF(AND($B$7="土日祝日",$B$8=乗換表!$D$6),VLOOKUP($E$8,月形浦臼線!$H$27:$K$49,8,FALSE),
IF(AND($B$7="土日祝日",$B$8=乗換表!$D$7),VLOOKUP($E$8,岩見沢月形線!$A$36:$D$67,8,FALSE),
IF(AND($B$7="土日祝日",$B$8=乗換表!$D$8),VLOOKUP($E$8,岩見沢月形線!$I$36:$L$67,8,FALSE),
IF(AND($B$7="土日祝日",$B$8=乗換表!$D$11,$E$9=停車場!$N$2),VLOOKUP($E$8,JR!$L$15:$S$17,8,FALSE),
IF(AND($B$7="土日祝日",$B$8=乗換表!$D$11,$E$9=停車場!$N$3),VLOOKUP($E$8,JR!$L$11:$S$13,8,FALSE),"")))))))))))))))))),"")</f>
        <v/>
      </c>
      <c r="M8" s="28" t="str">
        <f xml:space="preserve">
IFERROR(IF(AND($B$7="平日",$B$8=乗換表!$D$3),VLOOKUP($E$8,月形当別線!$A$2:$J$29,9,FALSE),
IF(AND($B$7="平日",$B$8=乗換表!$D$4),VLOOKUP($E$8,月形当別線!$L$2:$U$29,9,FALSE),
IF(AND($B$7="平日",$B$8=乗換表!$D$5),VLOOKUP($E$8,月形浦臼線!$A$2:$F$24,9,FALSE),
IF(AND($B$7="平日",$B$8=乗換表!$D$6),VLOOKUP($E$8,月形浦臼線!$H$2:$M$24,9,FALSE),
IF(AND($B$7="平日",$B$8=乗換表!$D$7),VLOOKUP($E$8,岩見沢月形線!$A$2:$G$33,9,FALSE),
IF(AND($B$7="平日",$B$8=乗換表!$D$8),VLOOKUP($E$8,岩見沢月形線!$I$2:$O$33,9,FALSE),
IF(AND($B$7="平日",$B$8=乗換表!$D$9),VLOOKUP($E$8,江別月形線!$A$2:$C$62,9,FALSE),
IF(AND($B$7="平日",$B$8=乗換表!$D$10),VLOOKUP($E$8,江別月形線!$E$2:$G$62,9,FALSE),
IF(AND($B$7="平日",$B$8=乗換表!$D$11,$E$9=停車場!$N$2),VLOOKUP($E$8,JR!$L$2:$U$3,9,FALSE),
IF(AND($B$7="平日",$B$8=乗換表!$D$11,$E$9=停車場!$N$3),VLOOKUP($E$8,JR!$L$6:$U$8,9,FALSE),
IF(AND($B$7="土日祝日",$B$8=乗換表!$D$3),VLOOKUP($E$8,月形当別線!$A$32:$H$59,9,FALSE),
IF(AND($B$7="土日祝日",$B$8=乗換表!$D$4),VLOOKUP($E$8,月形当別線!$L$32:$S$59,9,FALSE),
IF(AND($B$7="土日祝日",$B$8=乗換表!$D$5),VLOOKUP($E$8,月形浦臼線!$A$27:$D$49,9,FALSE),
IF(AND($B$7="土日祝日",$B$8=乗換表!$D$6),VLOOKUP($E$8,月形浦臼線!$H$27:$K$49,9,FALSE),
IF(AND($B$7="土日祝日",$B$8=乗換表!$D$7),VLOOKUP($E$8,岩見沢月形線!$A$36:$D$67,9,FALSE),
IF(AND($B$7="土日祝日",$B$8=乗換表!$D$8),VLOOKUP($E$8,岩見沢月形線!$I$36:$L$67,9,FALSE),
IF(AND($B$7="土日祝日",$B$8=乗換表!$D$11,$E$9=停車場!$N$2),VLOOKUP($E$8,JR!$L$15:$S$17,9,FALSE),
IF(AND($B$7="土日祝日",$B$8=乗換表!$D$11,$E$9=停車場!$N$3),VLOOKUP($E$8,JR!$L$11:$S$13,9,FALSE),"")))))))))))))))))),"")</f>
        <v/>
      </c>
      <c r="N8" s="39" t="str">
        <f xml:space="preserve">
IFERROR(IF(AND($B$7="平日",$B$8=乗換表!$D$3),VLOOKUP($E$8,月形当別線!$A$2:$J$29,10,FALSE),
IF(AND($B$7="平日",$B$8=乗換表!$D$4),VLOOKUP($E$8,月形当別線!$L$2:$U$29,10,FALSE),
IF(AND($B$7="平日",$B$8=乗換表!$D$5),VLOOKUP($E$8,月形浦臼線!$A$2:$F$24,10,FALSE),
IF(AND($B$7="平日",$B$8=乗換表!$D$6),VLOOKUP($E$8,月形浦臼線!$H$2:$M$24,10,FALSE),
IF(AND($B$7="平日",$B$8=乗換表!$D$7),VLOOKUP($E$8,岩見沢月形線!$A$2:$G$33,10,FALSE),
IF(AND($B$7="平日",$B$8=乗換表!$D$8),VLOOKUP($E$8,岩見沢月形線!$I$2:$O$33,10,FALSE),
IF(AND($B$7="平日",$B$8=乗換表!$D$9),VLOOKUP($E$8,江別月形線!$A$2:$C$62,10,FALSE),
IF(AND($B$7="平日",$B$8=乗換表!$D$10),VLOOKUP($E$8,江別月形線!$E$2:$G$62,10,FALSE),
IF(AND($B$7="平日",$B$8=乗換表!$D$11,$E$9=停車場!$N$2),VLOOKUP($E$8,JR!$L$2:$U$3,10,FALSE),
IF(AND($B$7="平日",$B$8=乗換表!$D$11,$E$9=停車場!$N$3),VLOOKUP($E$8,JR!$L$6:$U$8,10,FALSE),
IF(AND($B$7="土日祝日",$B$8=乗換表!$D$3),VLOOKUP($E$8,月形当別線!$A$32:$H$59,10,FALSE),
IF(AND($B$7="土日祝日",$B$8=乗換表!$D$4),VLOOKUP($E$8,月形当別線!$L$32:$S$59,10,FALSE),
IF(AND($B$7="土日祝日",$B$8=乗換表!$D$5),VLOOKUP($E$8,月形浦臼線!$A$27:$D$49,10,FALSE),
IF(AND($B$7="土日祝日",$B$8=乗換表!$D$6),VLOOKUP($E$8,月形浦臼線!$H$27:$K$49,10,FALSE),
IF(AND($B$7="土日祝日",$B$8=乗換表!$D$7),VLOOKUP($E$8,岩見沢月形線!$A$36:$D$67,10,FALSE),
IF(AND($B$7="土日祝日",$B$8=乗換表!$D$8),VLOOKUP($E$8,岩見沢月形線!$I$36:$L$67,10,FALSE),
IF(AND($B$7="土日祝日",$B$8=乗換表!$D$11,$E$9=停車場!$N$2),VLOOKUP($E$8,JR!$L$15:$S$17,10,FALSE),
IF(AND($B$7="土日祝日",$B$8=乗換表!$D$11,$E$9=停車場!$N$3),VLOOKUP($E$8,JR!$L$11:$S$13,10,FALSE),"")))))))))))))))))),"")</f>
        <v/>
      </c>
      <c r="O8" s="67" t="str" cm="1">
        <f t="array" ref="O8" xml:space="preserve">
IFERROR(IF(F8="","",
IF(OR($B$8=乗換表!$D$3,$B$8=乗換表!$D$4),INDEX(月形当別線料金!$C$3:$AD$30,HLOOKUP($B$9,月形当別線料金!$C$1:$AD$2,2,FALSE),VLOOKUP($B$10,月形当別線料金!$A$3:$B$30,2,FALSE)),
IF(OR($B$8=乗換表!$D$5,$B$8=乗換表!$D$6),INDEX(月形浦臼線料金!$C$3:$Y$25,HLOOKUP($B$9,月形浦臼線料金!$C$1:$Y$2,2,FALSE),VLOOKUP($B$10,月形浦臼線料金!$A$3:$B$25,2,FALSE)),
IF(OR($B$8=乗換表!$D$7,$B$8=乗換表!$D$8),INDEX(岩見沢月形線料金!$C$3:$AH$34,HLOOKUP($B$9,岩見沢月形線料金!$C$1:$AH$2,2,FALSE),VLOOKUP($B$10,岩見沢月形線料金!$A$3:$B$34,2,FALSE)),
IF(OR($B$8=乗換表!$D$9,$B$8=乗換表!$D$10),INDEX(江別月形線料金!$C$3:$BK$63,HLOOKUP($B$9,江別月形線料金!$C$1:$BK$2,2,FALSE),VLOOKUP($B$10,江別月形線料金!$A$3:$B$63,2,FALSE)),                                                                                                                                                                                                                                                       IF($B$8=乗換表!$D$11,INDEX(JR料金!$C$3:$E$5,HLOOKUP($B$9,JR料金!$C$1:$E$2,2,FALSE),VLOOKUP($B$10,JR料金!$A$3:$B$5,2,FALSE)),"")))))),"")</f>
        <v/>
      </c>
    </row>
    <row r="9" spans="1:15" ht="19.5">
      <c r="A9" s="32" t="s">
        <v>100</v>
      </c>
      <c r="B9" s="47"/>
      <c r="D9" s="29" t="s">
        <v>101</v>
      </c>
      <c r="E9" s="30" t="str">
        <f xml:space="preserve">
IF(B10="","",B10)</f>
        <v/>
      </c>
      <c r="F9" s="28" t="str">
        <f xml:space="preserve">
IFERROR(IF(AND($B$7="平日",$B$8=乗換表!$D$3),VLOOKUP($E$9,月形当別線!$A$2:$J$29,2,FALSE),
IF(AND($B$7="平日",$B$8=乗換表!$D$4),VLOOKUP($E$9,月形当別線!$L$2:$U$29,2,FALSE),
IF(AND($B$7="平日",$B$8=乗換表!$D$5),VLOOKUP($E$9,月形浦臼線!$A$2:$F$24,2,FALSE),
IF(AND($B$7="平日",$B$8=乗換表!$D$6),VLOOKUP($E$9,月形浦臼線!$H$2:$M$24,2,FALSE),
IF(AND($B$7="平日",$B$8=乗換表!$D$7),VLOOKUP($E$9,岩見沢月形線!$A$2:$G$33,2,FALSE),
IF(AND($B$7="平日",$B$8=乗換表!$D$8),VLOOKUP($E$9,岩見沢月形線!$I$2:$O$33,2,FALSE),
IF(AND($B$7="平日",$B$8=乗換表!$D$9),VLOOKUP($E$9,江別月形線!$A$2:$C$62,2,FALSE),
IF(AND($B$7="平日",$B$8=乗換表!$D$10),VLOOKUP($E$9,江別月形線!$E$2:$G$62,2,FALSE),
IF(AND($B$7="平日",$B$8=乗換表!$D$11,$E$9=停車場!$N$2),VLOOKUP($E$9,JR!$L$2:$U$3,2,FALSE),
IF(AND($B$7="平日",$B$8=乗換表!$D$11,$E$9=停車場!$N$3),VLOOKUP($E$9,JR!$L$6:$U$8,2,FALSE),
IF(AND($B$7="土日祝日",$B$8=乗換表!$D$3),VLOOKUP($E$9,月形当別線!$A$32:$H$59,2,FALSE),
IF(AND($B$7="土日祝日",$B$8=乗換表!$D$4),VLOOKUP($E$9,月形当別線!$L$32:$S$59,2,FALSE),
IF(AND($B$7="土日祝日",$B$8=乗換表!$D$5),VLOOKUP($E$9,月形浦臼線!$A$27:$D$49,2,FALSE),
IF(AND($B$7="土日祝日",$B$8=乗換表!$D$6),VLOOKUP($E$9,月形浦臼線!$H$27:$K$49,2,FALSE),
IF(AND($B$7="土日祝日",$B$8=乗換表!$D$7),VLOOKUP($E$9,岩見沢月形線!$A$36:$D$67,2,FALSE),
IF(AND($B$7="土日祝日",$B$8=乗換表!$D$8),VLOOKUP($E$9,岩見沢月形線!$I$36:$L$67,2,FALSE),
IF(AND($B$7="土日祝日",$B$8=乗換表!$D$11,$E$9=停車場!$N$2),VLOOKUP($E$9,JR!$L$11:$S$12,2,FALSE),
IF(AND($B$7="土日祝日",$B$8=乗換表!$D$11,$E$9=停車場!$N$3),VLOOKUP($E$9,JR!$L$15:$S$17,2,FALSE),"")))))))))))))))))),"")</f>
        <v/>
      </c>
      <c r="G9" s="28" t="str">
        <f xml:space="preserve">
IFERROR(IF(AND($B$7="平日",$B$8=乗換表!$D$3),VLOOKUP($E$9,月形当別線!$A$2:$J$29,3,FALSE),
IF(AND($B$7="平日",$B$8=乗換表!$D$4),VLOOKUP($E$9,月形当別線!$L$2:$U$29,3,FALSE),
IF(AND($B$7="平日",$B$8=乗換表!$D$5),VLOOKUP($E$9,月形浦臼線!$A$2:$F$24,3,FALSE),
IF(AND($B$7="平日",$B$8=乗換表!$D$6),VLOOKUP($E$9,月形浦臼線!$H$2:$M$24,3,FALSE),
IF(AND($B$7="平日",$B$8=乗換表!$D$7),VLOOKUP($E$9,岩見沢月形線!$A$2:$G$33,3,FALSE),
IF(AND($B$7="平日",$B$8=乗換表!$D$8),VLOOKUP($E$9,岩見沢月形線!$I$2:$O$33,3,FALSE),
IF(AND($B$7="平日",$B$8=乗換表!$D$9),VLOOKUP($E$9,江別月形線!$A$2:$C$62,3,FALSE),
IF(AND($B$7="平日",$B$8=乗換表!$D$10),VLOOKUP($E$9,江別月形線!$E$2:$G$62,3,FALSE),
IF(AND($B$7="平日",$B$8=乗換表!$D$11,$E$9=停車場!$N$2),VLOOKUP($E$9,JR!$L$2:$U$3,3,FALSE),
IF(AND($B$7="平日",$B$8=乗換表!$D$11,$E$9=停車場!$N$3),VLOOKUP($E$9,JR!$L$6:$U$8,3,FALSE),
IF(AND($B$7="土日祝日",$B$8=乗換表!$D$3),VLOOKUP($E$9,月形当別線!$A$32:$H$59,3,FALSE),
IF(AND($B$7="土日祝日",$B$8=乗換表!$D$4),VLOOKUP($E$9,月形当別線!$L$32:$S$59,3,FALSE),
IF(AND($B$7="土日祝日",$B$8=乗換表!$D$5),VLOOKUP($E$9,月形浦臼線!$A$27:$D$49,3,FALSE),
IF(AND($B$7="土日祝日",$B$8=乗換表!$D$6),VLOOKUP($E$9,月形浦臼線!$H$27:$K$49,3,FALSE),
IF(AND($B$7="土日祝日",$B$8=乗換表!$D$7),VLOOKUP($E$9,岩見沢月形線!$A$36:$D$67,3,FALSE),
IF(AND($B$7="土日祝日",$B$8=乗換表!$D$8),VLOOKUP($E$9,岩見沢月形線!$I$36:$L$67,3,FALSE),
IF(AND($B$7="土日祝日",$B$8=乗換表!$D$11,$E$9=停車場!$N$2),VLOOKUP($E$9,JR!$L$11:$S$12,3,FALSE),
IF(AND($B$7="土日祝日",$B$8=乗換表!$D$11,$E$9=停車場!$N$3),VLOOKUP($E$9,JR!$L$15:$S$17,3,FALSE),"")))))))))))))))))),"")</f>
        <v/>
      </c>
      <c r="H9" s="28" t="str">
        <f xml:space="preserve">
IFERROR(IF(AND($B$7="平日",$B$8=乗換表!$D$3),VLOOKUP($E$9,月形当別線!$A$2:$J$29,4,FALSE),
IF(AND($B$7="平日",$B$8=乗換表!$D$4),VLOOKUP($E$9,月形当別線!$L$2:$U$29,4,FALSE),
IF(AND($B$7="平日",$B$8=乗換表!$D$5),VLOOKUP($E$9,月形浦臼線!$A$2:$F$24,4,FALSE),
IF(AND($B$7="平日",$B$8=乗換表!$D$6),VLOOKUP($E$9,月形浦臼線!$H$2:$M$24,4,FALSE),
IF(AND($B$7="平日",$B$8=乗換表!$D$7),VLOOKUP($E$9,岩見沢月形線!$A$2:$G$33,4,FALSE),
IF(AND($B$7="平日",$B$8=乗換表!$D$8),VLOOKUP($E$9,岩見沢月形線!$I$2:$O$33,4,FALSE),
IF(AND($B$7="平日",$B$8=乗換表!$D$9),VLOOKUP($E$9,江別月形線!$A$2:$C$62,4,FALSE),
IF(AND($B$7="平日",$B$8=乗換表!$D$10),VLOOKUP($E$9,江別月形線!$E$2:$G$62,4,FALSE),
IF(AND($B$7="平日",$B$8=乗換表!$D$11,$E$9=停車場!$N$2),VLOOKUP($E$9,JR!$L$2:$U$3,4,FALSE),
IF(AND($B$7="平日",$B$8=乗換表!$D$11,$E$9=停車場!$N$3),VLOOKUP($E$9,JR!$L$6:$U$8,4,FALSE),
IF(AND($B$7="土日祝日",$B$8=乗換表!$D$3),VLOOKUP($E$9,月形当別線!$A$32:$H$59,4,FALSE),
IF(AND($B$7="土日祝日",$B$8=乗換表!$D$4),VLOOKUP($E$9,月形当別線!$L$32:$S$59,4,FALSE),
IF(AND($B$7="土日祝日",$B$8=乗換表!$D$5),VLOOKUP($E$9,月形浦臼線!$A$27:$D$49,4,FALSE),
IF(AND($B$7="土日祝日",$B$8=乗換表!$D$6),VLOOKUP($E$9,月形浦臼線!$H$27:$K$49,4,FALSE),
IF(AND($B$7="土日祝日",$B$8=乗換表!$D$7),VLOOKUP($E$9,岩見沢月形線!$A$36:$D$67,4,FALSE),
IF(AND($B$7="土日祝日",$B$8=乗換表!$D$8),VLOOKUP($E$9,岩見沢月形線!$I$36:$L$67,4,FALSE),
IF(AND($B$7="土日祝日",$B$8=乗換表!$D$11,$E$9=停車場!$N$2),VLOOKUP($E$9,JR!$L$11:$S$12,4,FALSE),
IF(AND($B$7="土日祝日",$B$8=乗換表!$D$11,$E$9=停車場!$N$3),VLOOKUP($E$9,JR!$L$15:$S$17,4,FALSE),"")))))))))))))))))),"")</f>
        <v/>
      </c>
      <c r="I9" s="28" t="str">
        <f xml:space="preserve">
IFERROR(IF(AND($B$7="平日",$B$8=乗換表!$D$3),VLOOKUP($E$9,月形当別線!$A$2:$J$29,5,FALSE),
IF(AND($B$7="平日",$B$8=乗換表!$D$4),VLOOKUP($E$9,月形当別線!$L$2:$U$29,5,FALSE),
IF(AND($B$7="平日",$B$8=乗換表!$D$5),VLOOKUP($E$9,月形浦臼線!$A$2:$F$24,5,FALSE),
IF(AND($B$7="平日",$B$8=乗換表!$D$6),VLOOKUP($E$9,月形浦臼線!$H$2:$M$24,5,FALSE),
IF(AND($B$7="平日",$B$8=乗換表!$D$7),VLOOKUP($E$9,岩見沢月形線!$A$2:$G$33,5,FALSE),
IF(AND($B$7="平日",$B$8=乗換表!$D$8),VLOOKUP($E$9,岩見沢月形線!$I$2:$O$33,5,FALSE),
IF(AND($B$7="平日",$B$8=乗換表!$D$9),VLOOKUP($E$9,江別月形線!$A$2:$C$62,5,FALSE),
IF(AND($B$7="平日",$B$8=乗換表!$D$10),VLOOKUP($E$9,江別月形線!$E$2:$G$62,5,FALSE),
IF(AND($B$7="平日",$B$8=乗換表!$D$11,$E$9=停車場!$N$2),VLOOKUP($E$9,JR!$L$2:$U$3,5,FALSE),
IF(AND($B$7="平日",$B$8=乗換表!$D$11,$E$9=停車場!$N$3),VLOOKUP($E$9,JR!$L$6:$U$8,5,FALSE),
IF(AND($B$7="土日祝日",$B$8=乗換表!$D$3),VLOOKUP($E$9,月形当別線!$A$32:$H$59,5,FALSE),
IF(AND($B$7="土日祝日",$B$8=乗換表!$D$4),VLOOKUP($E$9,月形当別線!$L$32:$S$59,5,FALSE),
IF(AND($B$7="土日祝日",$B$8=乗換表!$D$5),VLOOKUP($E$9,月形浦臼線!$A$27:$D$49,5,FALSE),
IF(AND($B$7="土日祝日",$B$8=乗換表!$D$6),VLOOKUP($E$9,月形浦臼線!$H$27:$K$49,5,FALSE),
IF(AND($B$7="土日祝日",$B$8=乗換表!$D$7),VLOOKUP($E$9,岩見沢月形線!$A$36:$D$67,5,FALSE),
IF(AND($B$7="土日祝日",$B$8=乗換表!$D$8),VLOOKUP($E$9,岩見沢月形線!$I$36:$L$67,5,FALSE),
IF(AND($B$7="土日祝日",$B$8=乗換表!$D$11,$E$9=停車場!$N$2),VLOOKUP($E$9,JR!$L$11:$S$12,5,FALSE),
IF(AND($B$7="土日祝日",$B$8=乗換表!$D$11,$E$9=停車場!$N$3),VLOOKUP($E$9,JR!$L$15:$S$17,5,FALSE),"")))))))))))))))))),"")</f>
        <v/>
      </c>
      <c r="J9" s="28" t="str">
        <f xml:space="preserve">
IFERROR(IF(AND($B$7="平日",$B$8=乗換表!$D$3),VLOOKUP($E$9,月形当別線!$A$2:$J$29,6,FALSE),
IF(AND($B$7="平日",$B$8=乗換表!$D$4),VLOOKUP($E$9,月形当別線!$L$2:$U$29,6,FALSE),
IF(AND($B$7="平日",$B$8=乗換表!$D$5),VLOOKUP($E$9,月形浦臼線!$A$2:$F$24,6,FALSE),
IF(AND($B$7="平日",$B$8=乗換表!$D$6),VLOOKUP($E$9,月形浦臼線!$H$2:$M$24,6,FALSE),
IF(AND($B$7="平日",$B$8=乗換表!$D$7),VLOOKUP($E$9,岩見沢月形線!$A$2:$G$33,6,FALSE),
IF(AND($B$7="平日",$B$8=乗換表!$D$8),VLOOKUP($E$9,岩見沢月形線!$I$2:$O$33,6,FALSE),
IF(AND($B$7="平日",$B$8=乗換表!$D$9),VLOOKUP($E$9,江別月形線!$A$2:$C$62,6,FALSE),
IF(AND($B$7="平日",$B$8=乗換表!$D$10),VLOOKUP($E$9,江別月形線!$E$2:$G$62,6,FALSE),
IF(AND($B$7="平日",$B$8=乗換表!$D$11,$E$9=停車場!$N$2),VLOOKUP($E$9,JR!$L$2:$U$3,6,FALSE),
IF(AND($B$7="平日",$B$8=乗換表!$D$11,$E$9=停車場!$N$3),VLOOKUP($E$9,JR!$L$6:$U$8,6,FALSE),
IF(AND($B$7="土日祝日",$B$8=乗換表!$D$3),VLOOKUP($E$9,月形当別線!$A$32:$H$59,6,FALSE),
IF(AND($B$7="土日祝日",$B$8=乗換表!$D$4),VLOOKUP($E$9,月形当別線!$L$32:$S$59,6,FALSE),
IF(AND($B$7="土日祝日",$B$8=乗換表!$D$5),VLOOKUP($E$9,月形浦臼線!$A$27:$D$49,6,FALSE),
IF(AND($B$7="土日祝日",$B$8=乗換表!$D$6),VLOOKUP($E$9,月形浦臼線!$H$27:$K$49,6,FALSE),
IF(AND($B$7="土日祝日",$B$8=乗換表!$D$7),VLOOKUP($E$9,岩見沢月形線!$A$36:$D$67,6,FALSE),
IF(AND($B$7="土日祝日",$B$8=乗換表!$D$8),VLOOKUP($E$9,岩見沢月形線!$I$36:$L$67,6,FALSE),
IF(AND($B$7="土日祝日",$B$8=乗換表!$D$11,$E$9=停車場!$N$2),VLOOKUP($E$9,JR!$L$11:$S$12,6,FALSE),
IF(AND($B$7="土日祝日",$B$8=乗換表!$D$11,$E$9=停車場!$N$3),VLOOKUP($E$9,JR!$L$15:$S$17,6,FALSE),"")))))))))))))))))),"")</f>
        <v/>
      </c>
      <c r="K9" s="28" t="str">
        <f xml:space="preserve">
IFERROR(IF(AND($B$7="平日",$B$8=乗換表!$D$3),VLOOKUP($E$9,月形当別線!$A$2:$J$29,7,FALSE),
IF(AND($B$7="平日",$B$8=乗換表!$D$4),VLOOKUP($E$9,月形当別線!$L$2:$U$29,7,FALSE),
IF(AND($B$7="平日",$B$8=乗換表!$D$5),VLOOKUP($E$9,月形浦臼線!$A$2:$F$24,7,FALSE),
IF(AND($B$7="平日",$B$8=乗換表!$D$6),VLOOKUP($E$9,月形浦臼線!$H$2:$M$24,7,FALSE),
IF(AND($B$7="平日",$B$8=乗換表!$D$7),VLOOKUP($E$9,岩見沢月形線!$A$2:$G$33,7,FALSE),
IF(AND($B$7="平日",$B$8=乗換表!$D$8),VLOOKUP($E$9,岩見沢月形線!$I$2:$O$33,7,FALSE),
IF(AND($B$7="平日",$B$8=乗換表!$D$9),VLOOKUP($E$9,江別月形線!$A$2:$C$62,7,FALSE),
IF(AND($B$7="平日",$B$8=乗換表!$D$10),VLOOKUP($E$9,江別月形線!$E$2:$G$62,7,FALSE),
IF(AND($B$7="平日",$B$8=乗換表!$D$11,$E$9=停車場!$N$2),VLOOKUP($E$9,JR!$L$2:$U$3,7,FALSE),
IF(AND($B$7="平日",$B$8=乗換表!$D$11,$E$9=停車場!$N$3),VLOOKUP($E$9,JR!$L$6:$U$8,7,FALSE),
IF(AND($B$7="土日祝日",$B$8=乗換表!$D$3),VLOOKUP($E$9,月形当別線!$A$32:$H$59,7,FALSE),
IF(AND($B$7="土日祝日",$B$8=乗換表!$D$4),VLOOKUP($E$9,月形当別線!$L$32:$S$59,7,FALSE),
IF(AND($B$7="土日祝日",$B$8=乗換表!$D$5),VLOOKUP($E$9,月形浦臼線!$A$27:$D$49,7,FALSE),
IF(AND($B$7="土日祝日",$B$8=乗換表!$D$6),VLOOKUP($E$9,月形浦臼線!$H$27:$K$49,7,FALSE),
IF(AND($B$7="土日祝日",$B$8=乗換表!$D$7),VLOOKUP($E$9,岩見沢月形線!$A$36:$D$67,7,FALSE),
IF(AND($B$7="土日祝日",$B$8=乗換表!$D$8),VLOOKUP($E$9,岩見沢月形線!$I$36:$L$67,7,FALSE),
IF(AND($B$7="土日祝日",$B$8=乗換表!$D$11,$E$9=停車場!$N$2),VLOOKUP($E$9,JR!$L$11:$S$12,7,FALSE),
IF(AND($B$7="土日祝日",$B$8=乗換表!$D$11,$E$9=停車場!$N$3),VLOOKUP($E$9,JR!$L$15:$S$17,7,FALSE),"")))))))))))))))))),"")</f>
        <v/>
      </c>
      <c r="L9" s="28" t="str">
        <f xml:space="preserve">
IFERROR(IF(AND($B$7="平日",$B$8=乗換表!$D$3),VLOOKUP($E$9,月形当別線!$A$2:$J$29,8,FALSE),
IF(AND($B$7="平日",$B$8=乗換表!$D$4),VLOOKUP($E$9,月形当別線!$L$2:$U$29,8,FALSE),
IF(AND($B$7="平日",$B$8=乗換表!$D$5),VLOOKUP($E$9,月形浦臼線!$A$2:$F$24,8,FALSE),
IF(AND($B$7="平日",$B$8=乗換表!$D$6),VLOOKUP($E$9,月形浦臼線!$H$2:$M$24,8,FALSE),
IF(AND($B$7="平日",$B$8=乗換表!$D$7),VLOOKUP($E$9,岩見沢月形線!$A$2:$G$33,8,FALSE),
IF(AND($B$7="平日",$B$8=乗換表!$D$8),VLOOKUP($E$9,岩見沢月形線!$I$2:$O$33,8,FALSE),
IF(AND($B$7="平日",$B$8=乗換表!$D$9),VLOOKUP($E$9,江別月形線!$A$2:$C$62,8,FALSE),
IF(AND($B$7="平日",$B$8=乗換表!$D$10),VLOOKUP($E$9,江別月形線!$E$2:$G$62,8,FALSE),
IF(AND($B$7="平日",$B$8=乗換表!$D$11,$E$9=停車場!$N$2),VLOOKUP($E$9,JR!$L$2:$U$3,8,FALSE),
IF(AND($B$7="平日",$B$8=乗換表!$D$11,$E$9=停車場!$N$3),VLOOKUP($E$9,JR!$L$6:$U$8,8,FALSE),
IF(AND($B$7="土日祝日",$B$8=乗換表!$D$3),VLOOKUP($E$9,月形当別線!$A$32:$H$59,8,FALSE),
IF(AND($B$7="土日祝日",$B$8=乗換表!$D$4),VLOOKUP($E$9,月形当別線!$L$32:$S$59,8,FALSE),
IF(AND($B$7="土日祝日",$B$8=乗換表!$D$5),VLOOKUP($E$9,月形浦臼線!$A$27:$D$49,8,FALSE),
IF(AND($B$7="土日祝日",$B$8=乗換表!$D$6),VLOOKUP($E$9,月形浦臼線!$H$27:$K$49,8,FALSE),
IF(AND($B$7="土日祝日",$B$8=乗換表!$D$7),VLOOKUP($E$9,岩見沢月形線!$A$36:$D$67,8,FALSE),
IF(AND($B$7="土日祝日",$B$8=乗換表!$D$8),VLOOKUP($E$9,岩見沢月形線!$I$36:$L$67,8,FALSE),
IF(AND($B$7="土日祝日",$B$8=乗換表!$D$11,$E$9=停車場!$N$2),VLOOKUP($E$9,JR!$L$11:$S$12,8,FALSE),
IF(AND($B$7="土日祝日",$B$8=乗換表!$D$11,$E$9=停車場!$N$3),VLOOKUP($E$9,JR!$L$15:$S$17,8,FALSE),"")))))))))))))))))),"")</f>
        <v/>
      </c>
      <c r="M9" s="28" t="str">
        <f xml:space="preserve">
IFERROR(IF(AND($B$7="平日",$B$8=乗換表!$D$3),VLOOKUP($E$9,月形当別線!$A$2:$J$29,9,FALSE),
IF(AND($B$7="平日",$B$8=乗換表!$D$4),VLOOKUP($E$9,月形当別線!$L$2:$U$29,9,FALSE),
IF(AND($B$7="平日",$B$8=乗換表!$D$5),VLOOKUP($E$9,月形浦臼線!$A$2:$F$24,9,FALSE),
IF(AND($B$7="平日",$B$8=乗換表!$D$6),VLOOKUP($E$9,月形浦臼線!$H$2:$M$24,9,FALSE),
IF(AND($B$7="平日",$B$8=乗換表!$D$7),VLOOKUP($E$9,岩見沢月形線!$A$2:$G$33,9,FALSE),
IF(AND($B$7="平日",$B$8=乗換表!$D$8),VLOOKUP($E$9,岩見沢月形線!$I$2:$O$33,9,FALSE),
IF(AND($B$7="平日",$B$8=乗換表!$D$9),VLOOKUP($E$9,江別月形線!$A$2:$C$62,9,FALSE),
IF(AND($B$7="平日",$B$8=乗換表!$D$10),VLOOKUP($E$9,江別月形線!$E$2:$G$62,9,FALSE),
IF(AND($B$7="平日",$B$8=乗換表!$D$11,$E$9=停車場!$N$2),VLOOKUP($E$9,JR!$L$2:$U$3,9,FALSE),
IF(AND($B$7="平日",$B$8=乗換表!$D$11,$E$9=停車場!$N$3),VLOOKUP($E$9,JR!$L$6:$U$8,9,FALSE),
IF(AND($B$7="土日祝日",$B$8=乗換表!$D$3),VLOOKUP($E$9,月形当別線!$A$32:$H$59,9,FALSE),
IF(AND($B$7="土日祝日",$B$8=乗換表!$D$4),VLOOKUP($E$9,月形当別線!$L$32:$S$59,9,FALSE),
IF(AND($B$7="土日祝日",$B$8=乗換表!$D$5),VLOOKUP($E$9,月形浦臼線!$A$27:$D$49,9,FALSE),
IF(AND($B$7="土日祝日",$B$8=乗換表!$D$6),VLOOKUP($E$9,月形浦臼線!$H$27:$K$49,9,FALSE),
IF(AND($B$7="土日祝日",$B$8=乗換表!$D$7),VLOOKUP($E$9,岩見沢月形線!$A$36:$D$67,9,FALSE),
IF(AND($B$7="土日祝日",$B$8=乗換表!$D$8),VLOOKUP($E$9,岩見沢月形線!$I$36:$L$67,9,FALSE),
IF(AND($B$7="土日祝日",$B$8=乗換表!$D$11,$E$9=停車場!$N$2),VLOOKUP($E$9,JR!$L$11:$S$12,9,FALSE),
IF(AND($B$7="土日祝日",$B$8=乗換表!$D$11,$E$9=停車場!$N$3),VLOOKUP($E$9,JR!$L$15:$S$17,9,FALSE),"")))))))))))))))))),"")</f>
        <v/>
      </c>
      <c r="N9" s="40" t="str">
        <f xml:space="preserve">
IFERROR(IF(AND($B$7="平日",$B$8=乗換表!$D$3),VLOOKUP($E$9,月形当別線!$A$2:$J$29,10,FALSE),
IF(AND($B$7="平日",$B$8=乗換表!$D$4),VLOOKUP($E$9,月形当別線!$L$2:$U$29,10,FALSE),
IF(AND($B$7="平日",$B$8=乗換表!$D$5),VLOOKUP($E$9,月形浦臼線!$A$2:$F$24,10,FALSE),
IF(AND($B$7="平日",$B$8=乗換表!$D$6),VLOOKUP($E$9,月形浦臼線!$H$2:$M$24,10,FALSE),
IF(AND($B$7="平日",$B$8=乗換表!$D$7),VLOOKUP($E$9,岩見沢月形線!$A$2:$G$33,10,FALSE),
IF(AND($B$7="平日",$B$8=乗換表!$D$8),VLOOKUP($E$9,岩見沢月形線!$I$2:$O$33,10,FALSE),
IF(AND($B$7="平日",$B$8=乗換表!$D$9),VLOOKUP($E$9,江別月形線!$A$2:$C$62,10,FALSE),
IF(AND($B$7="平日",$B$8=乗換表!$D$10),VLOOKUP($E$9,江別月形線!$E$2:$G$62,10,FALSE),
IF(AND($B$7="平日",$B$8=乗換表!$D$11,$E$9=停車場!$N$2),VLOOKUP($E$9,JR!$L$2:$U$3,10,FALSE),
IF(AND($B$7="平日",$B$8=乗換表!$D$11,$E$9=停車場!$N$3),VLOOKUP($E$9,JR!$L$6:$U$8,10,FALSE),
IF(AND($B$7="土日祝日",$B$8=乗換表!$D$3),VLOOKUP($E$9,月形当別線!$A$32:$H$59,10,FALSE),
IF(AND($B$7="土日祝日",$B$8=乗換表!$D$4),VLOOKUP($E$9,月形当別線!$L$32:$S$59,10,FALSE),
IF(AND($B$7="土日祝日",$B$8=乗換表!$D$5),VLOOKUP($E$9,月形浦臼線!$A$27:$D$49,10,FALSE),
IF(AND($B$7="土日祝日",$B$8=乗換表!$D$6),VLOOKUP($E$9,月形浦臼線!$H$27:$K$49,10,FALSE),
IF(AND($B$7="土日祝日",$B$8=乗換表!$D$7),VLOOKUP($E$9,岩見沢月形線!$A$36:$D$67,10,FALSE),
IF(AND($B$7="土日祝日",$B$8=乗換表!$D$8),VLOOKUP($E$9,岩見沢月形線!$I$36:$L$67,10,FALSE),
IF(AND($B$7="土日祝日",$B$8=乗換表!$D$11,$E$9=停車場!$N$2),VLOOKUP($E$9,JR!$L$11:$S$12,10,FALSE),
IF(AND($B$7="土日祝日",$B$8=乗換表!$D$11,$E$9=停車場!$N$3),VLOOKUP($E$9,JR!$L$15:$S$17,10,FALSE),"")))))))))))))))))),"")</f>
        <v/>
      </c>
      <c r="O9" s="68"/>
    </row>
    <row r="10" spans="1:15" ht="19.5">
      <c r="A10" s="32" t="s">
        <v>101</v>
      </c>
      <c r="B10" s="47"/>
      <c r="D10" s="59" t="str">
        <f xml:space="preserve">
IF($B$11="","",$B$11)</f>
        <v/>
      </c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1"/>
    </row>
    <row r="11" spans="1:15" ht="19.5">
      <c r="A11" s="32" t="s">
        <v>104</v>
      </c>
      <c r="B11" s="47"/>
      <c r="D11" s="29" t="s">
        <v>130</v>
      </c>
      <c r="E11" s="30" t="str">
        <f xml:space="preserve">
IF(B12="","",B12)</f>
        <v/>
      </c>
      <c r="F11" s="28" t="str" cm="1">
        <f t="array" ref="F11" xml:space="preserve">
IF(F9="","",
IF(AND($B$7="平日",$B$11=乗換表!$F$3,$B$12="月形駅"),MIN(IF(月形当別線!$B$2:$J$2&gt;='TSUKI-TIME'!F9,月形当別線!$B$2:$J$2)),
IF(AND($B$7="平日",$B$11=乗換表!$F$3,$B$12="月形役場"),MIN(IF(月形当別線!$B$4:$J$4&gt;='TSUKI-TIME'!F9,月形当別線!$B$4:$J$4)),
IF(AND($B$7="平日",$B$11=乗換表!$F$4,$B$12="月形駅"),MIN(IF(月形浦臼線!$B$2:$F$2&gt;='TSUKI-TIME'!F9,月形浦臼線!$B$2:$F$2)),
IF(AND($B$7="平日",$B$11=乗換表!$F$4,$B$12="月形役場"),MIN(IF(月形浦臼線!$B$4:$F$4&gt;='TSUKI-TIME'!F9,月形浦臼線!$B$4:$F$4)),
IF(AND($B$7="平日",$B$11=乗換表!$F$5,$B$12="月形駅前"),MIN(IF(岩見沢月形線!$B$2:$G$2&gt;='TSUKI-TIME'!F9,岩見沢月形線!$B$2:$G$2)),
IF(AND($B$7="平日",$B$11=乗換表!$F$5,$B$12="月形役場"),MIN(IF(岩見沢月形線!$B$3:$G$3&gt;='TSUKI-TIME'!F9,岩見沢月形線!$B$3:$G$3)),
IF(AND($B$7="平日",$B$11=乗換表!$F$6,$B$12="月形駅前"),MIN(IF(江別月形線!$B$3:$C$3&gt;='TSUKI-TIME'!F9,江別月形線!$B$3:$C$3)),
IF(AND($B$7="平日",$B$11=乗換表!$F$6,$B$12="月形役場前"),MIN(IF(江別月形線!$B$4:$C$4&gt;='TSUKI-TIME'!F9,江別月形線!$B$4:$C$4)),IF(AND($B$7="平日",$B$11=乗換表!$F$7,$B$12="ＪＲ当別駅南口"),MIN(IF(月形当別線!$M$2:$U$2&gt;='TSUKI-TIME'!F9,月形当別線!$M$2:$U$2)),
IF(AND($B$7="平日",$B$11=乗換表!$F$7,$B$12="ＪＲ北海道医療大学駅"),MIN(IF(月形当別線!$M$12:$U$12&gt;='TSUKI-TIME'!F9,月形当別線!$M$12:$U$12)),
IF(AND($B$7="平日",$B$11=乗換表!$F$8,$B$12="ＪＲ北海道医療大学駅"),MIN(IF(JR!$B$2:$J$2&gt;='TSUKI-TIME'!F9,JR!$B$2:$J$2)),
IF(AND($B$7="平日",$B$11=乗換表!$F$8,$B$12="ＪＲ当別駅南口"),MIN(IF(JR!$B$7:$J$7&gt;='TSUKI-TIME'!F9,JR!$B$7:$J$7)),
IF(AND($B$7="土日祝日",$B$11=乗換表!$F$3,$B$12="月形駅"),MIN(IF(月形当別線!$B$32:$H$32&gt;='TSUKI-TIME'!F9,月形当別線!$B$32:$H$32)),
IF(AND($B$7="土日祝日",$B$11=乗換表!$F$3,$B$12="月形役場"),MIN(IF(月形当別線!$B$34:$H$34&gt;='TSUKI-TIME'!F9,月形当別線!B34:H34)),
IF(AND($B$7="土日祝日",$B$11=乗換表!$F$4,$B$12="月形駅"),MIN(IF(月形浦臼線!$B$27:$D$27&gt;='TSUKI-TIME'!F9,月形浦臼線!$B$27:$D$27)),
IF(AND($B$7="土日祝日",$B$11=乗換表!$F$4,$B$12="月形役場"),MIN(IF(月形浦臼線!$B$29:$D$29&gt;='TSUKI-TIME'!F9,月形浦臼線!$B$29:$D$29)),
IF(AND($B$7="土日祝日",$B$11=乗換表!$F$5,$B$12="月形駅前"),MIN(IF(岩見沢月形線!$B$36:$D$36&gt;='TSUKI-TIME'!F9,岩見沢月形線!$B$36:$D$36)),
IF(AND($B$7="土日祝日",$B$11=乗換表!$F$5,$B$12="月形役場"),MIN(IF(岩見沢月形線!$B$37:$D$37&gt;='TSUKI-TIME'!F9,岩見沢月形線!$B$37:$D$37)),
IF(AND($B$7="土日祝日",$B$11=乗換表!$F$7,$B$12="ＪＲ当別駅南口"),MIN(IF(月形当別線!$M$32:$S$32&gt;='TSUKI-TIME'!F9,月形当別線!$M$32:$S$32)),
IF(AND($B$7="土日祝日",$B$11=乗換表!$F$7,$B$12="ＪＲ北海道医療大学駅"),MIN(IF(月形当別線!$M$42:$S$42&gt;='TSUKI-TIME'!F9,月形当別線!$M$42:$S$42)),
IF(AND($B$7="土日祝日",$B$11=乗換表!$F$8,$B$12="ＪＲ北海道医療大学駅"),MIN(IF(JR!$B$11:$H$11&gt;='TSUKI-TIME'!F9,JR!$B$11:$H$11)),
IF(AND($B$7="土日祝日",$B$11=乗換表!$F$8,$B$12="ＪＲ当別駅南口"),MIN(IF(JR!$B$16:$H$16&gt;='TSUKI-TIME'!F9,JR!$B$16:$H$16)),
"")))))))))))))))))))))))</f>
        <v/>
      </c>
      <c r="G11" s="28" t="str" cm="1">
        <f t="array" ref="G11" xml:space="preserve">
IF(G9="","",
IF(AND($B$7="平日",$B$11=乗換表!$F$3,$B$12="月形駅"),MIN(IF(月形当別線!$B$2:$J$2&gt;='TSUKI-TIME'!G9,月形当別線!$B$2:$J$2)),
IF(AND($B$7="平日",$B$11=乗換表!$F$3,$B$12="月形役場"),MIN(IF(月形当別線!$B$4:$J$4&gt;='TSUKI-TIME'!G9,月形当別線!$B$4:$J$4)),
IF(AND($B$7="平日",$B$11=乗換表!$F$4,$B$12="月形駅"),MIN(IF(月形浦臼線!$B$2:$F$2&gt;='TSUKI-TIME'!G9,月形浦臼線!$B$2:$F$2)),
IF(AND($B$7="平日",$B$11=乗換表!$F$4,$B$12="月形役場"),MIN(IF(月形浦臼線!$B$4:$F$4&gt;='TSUKI-TIME'!G9,月形浦臼線!$B$4:$F$4)),
IF(AND($B$7="平日",$B$11=乗換表!$F$5,$B$12="月形駅前"),MIN(IF(岩見沢月形線!$B$2:$G$2&gt;='TSUKI-TIME'!G9,岩見沢月形線!$B$2:$G$2)),
IF(AND($B$7="平日",$B$11=乗換表!$F$5,$B$12="月形役場"),MIN(IF(岩見沢月形線!$B$3:$G$3&gt;='TSUKI-TIME'!G9,岩見沢月形線!$B$3:$G$3)),
IF(AND($B$7="平日",$B$11=乗換表!$F$6,$B$12="月形駅前"),MIN(IF(江別月形線!$B$3:$C$3&gt;='TSUKI-TIME'!G9,江別月形線!$B$3:$C$3)),
IF(AND($B$7="平日",$B$11=乗換表!$F$6,$B$12="月形役場前"),MIN(IF(江別月形線!$B$4:$C$4&gt;='TSUKI-TIME'!G9,江別月形線!$B$4:$C$4)),
IF(AND($B$7="平日",$B$11=乗換表!$F$7,$B$12="ＪＲ当別駅南口"),MIN(IF(月形当別線!$M$2:$U$2&gt;='TSUKI-TIME'!G9,月形当別線!$M$2:$U$2)),
IF(AND($B$7="平日",$B$11=乗換表!$F$7,$B$12="ＪＲ北海道医療大学駅"),MIN(IF(月形当別線!$M$12:$U$12&gt;='TSUKI-TIME'!G9,月形当別線!$M$12:$U$12)),
IF(AND($B$7="平日",$B$11=乗換表!$F$8,$B$12="ＪＲ北海道医療大学駅"),MIN(IF(JR!$B$2:$J$2&gt;='TSUKI-TIME'!G9,JR!$B$2:$J$2)),
IF(AND($B$7="平日",$B$11=乗換表!$F$8,$B$12="ＪＲ当別駅南口"),MIN(IF(JR!$B$7:$J$7&gt;='TSUKI-TIME'!G9,JR!$B$7:$J$7)),
IF(AND($B$7="土日祝日",$B$11=乗換表!$F$3,$B$12="月形駅"),MIN(IF(月形当別線!$B$32:$H$32&gt;='TSUKI-TIME'!G9,月形当別線!$B$32:$H$32)),
IF(AND($B$7="土日祝日",$B$11=乗換表!$F$3,$B$12="月形役場"),MIN(IF(月形当別線!$B$34:$H$34&gt;='TSUKI-TIME'!G9,月形当別線!C34:I34)),
IF(AND($B$7="土日祝日",$B$11=乗換表!$F$4,$B$12="月形駅"),MIN(IF(月形浦臼線!$B$27:$D$27&gt;='TSUKI-TIME'!G9,月形浦臼線!$B$27:$D$27)),
IF(AND($B$7="土日祝日",$B$11=乗換表!$F$4,$B$12="月形役場"),MIN(IF(月形浦臼線!$B$29:$D$29&gt;='TSUKI-TIME'!G9,月形浦臼線!$B$29:$D$29)),
IF(AND($B$7="土日祝日",$B$11=乗換表!$F$5,$B$12="月形駅前"),MIN(IF(岩見沢月形線!$B$36:$D$36&gt;='TSUKI-TIME'!G9,岩見沢月形線!$B$36:$D$36)),
IF(AND($B$7="土日祝日",$B$11=乗換表!$F$5,$B$12="月形役場"),MIN(IF(岩見沢月形線!$B$37:$D$37&gt;='TSUKI-TIME'!G9,岩見沢月形線!$B$37:$D$37)),
IF(AND($B$7="土日祝日",$B$11=乗換表!$F$7,$B$12="ＪＲ当別駅南口"),MIN(IF(月形当別線!$M$32:$S$32&gt;='TSUKI-TIME'!G9,月形当別線!$M$32:$S$32)),
IF(AND($B$7="土日祝日",$B$11=乗換表!$F$7,$B$12="ＪＲ北海道医療大学駅"),MIN(IF(月形当別線!$M$42:$S$42&gt;='TSUKI-TIME'!G9,月形当別線!$M$42:$S$42)),
IF(AND($B$7="土日祝日",$B$11=乗換表!$F$8,$B$12="ＪＲ北海道医療大学駅"),MIN(IF(JR!$B$11:$H$11&gt;='TSUKI-TIME'!G9,JR!$B$11:$H$11)),
IF(AND($B$7="土日祝日",$B$11=乗換表!$F$8,$B$12="ＪＲ当別駅南口"),MIN(IF(JR!$B$16:$H$16&gt;='TSUKI-TIME'!G9,JR!$B$16:$H$16)),
"")))))))))))))))))))))))</f>
        <v/>
      </c>
      <c r="H11" s="28" t="str" cm="1">
        <f t="array" ref="H11" xml:space="preserve">
IF(H9="","",
IF(AND($B$7="平日",$B$11=乗換表!$F$3,$B$12="月形駅"),MIN(IF(月形当別線!$B$2:$J$2&gt;='TSUKI-TIME'!H9,月形当別線!$B$2:$J$2)),
IF(AND($B$7="平日",$B$11=乗換表!$F$3,$B$12="月形役場"),MIN(IF(月形当別線!$B$4:$J$4&gt;='TSUKI-TIME'!H9,月形当別線!$B$4:$J$4)),
IF(AND($B$7="平日",$B$11=乗換表!$F$4,$B$12="月形駅"),MIN(IF(月形浦臼線!$B$2:$F$2&gt;='TSUKI-TIME'!H9,月形浦臼線!$B$2:$F$2)),
IF(AND($B$7="平日",$B$11=乗換表!$F$4,$B$12="月形役場"),MIN(IF(月形浦臼線!$B$4:$F$4&gt;='TSUKI-TIME'!H9,月形浦臼線!$B$4:$F$4)),
IF(AND($B$7="平日",$B$11=乗換表!$F$5,$B$12="月形駅前"),MIN(IF(岩見沢月形線!$B$2:$G$2&gt;='TSUKI-TIME'!H9,岩見沢月形線!$B$2:$G$2)),
IF(AND($B$7="平日",$B$11=乗換表!$F$5,$B$12="月形役場"),MIN(IF(岩見沢月形線!$B$3:$G$3&gt;='TSUKI-TIME'!H9,岩見沢月形線!$B$3:$G$3)),
IF(AND($B$7="平日",$B$11=乗換表!$F$6,$B$12="月形駅前"),MIN(IF(江別月形線!$B$3:$C$3&gt;='TSUKI-TIME'!H9,江別月形線!$B$3:$C$3)),
IF(AND($B$7="平日",$B$11=乗換表!$F$6,$B$12="月形役場前"),MIN(IF(江別月形線!$B$4:$C$4&gt;='TSUKI-TIME'!H9,江別月形線!$B$4:$C$4)),
IF(AND($B$7="平日",$B$11=乗換表!$F$7,$B$12="ＪＲ当別駅南口"),MIN(IF(月形当別線!$M$2:$U$2&gt;='TSUKI-TIME'!H9,月形当別線!$M$2:$U$2)),
IF(AND($B$7="平日",$B$11=乗換表!$F$7,$B$12="ＪＲ北海道医療大学駅"),MIN(IF(月形当別線!$M$12:$U$12&gt;='TSUKI-TIME'!H9,月形当別線!$M$12:$U$12)),
IF(AND($B$7="平日",$B$11=乗換表!$F$8,$B$12="ＪＲ北海道医療大学駅"),MIN(IF(JR!$B$2:$J$2&gt;='TSUKI-TIME'!H9,JR!$B$2:$J$2)),
IF(AND($B$7="平日",$B$11=乗換表!$F$8,$B$12="ＪＲ当別駅南口"),MIN(IF(JR!$B$7:$J$7&gt;='TSUKI-TIME'!H9,JR!$B$7:$J$7)),
IF(AND($B$7="土日祝日",$B$11=乗換表!$F$3,$B$12="月形駅"),MIN(IF(月形当別線!$B$32:$H$32&gt;='TSUKI-TIME'!H9,月形当別線!$B$32:$H$32)),
IF(AND($B$7="土日祝日",$B$11=乗換表!$F$3,$B$12="月形役場"),MIN(IF(月形当別線!$B$34:$H$34&gt;='TSUKI-TIME'!H9,月形当別線!D34:J34)),
IF(AND($B$7="土日祝日",$B$11=乗換表!$F$4,$B$12="月形駅"),MIN(IF(月形浦臼線!$B$27:$D$27&gt;='TSUKI-TIME'!H9,月形浦臼線!$B$27:$D$27)),
IF(AND($B$7="土日祝日",$B$11=乗換表!$F$4,$B$12="月形役場"),MIN(IF(月形浦臼線!$B$29:$D$29&gt;='TSUKI-TIME'!H9,月形浦臼線!$B$29:$D$29)),
IF(AND($B$7="土日祝日",$B$11=乗換表!$F$5,$B$12="月形駅前"),MIN(IF(岩見沢月形線!$B$36:$D$36&gt;='TSUKI-TIME'!H9,岩見沢月形線!$B$36:$D$36)),
IF(AND($B$7="土日祝日",$B$11=乗換表!$F$5,$B$12="月形役場"),MIN(IF(岩見沢月形線!$B$37:$D$37&gt;='TSUKI-TIME'!H9,岩見沢月形線!$B$37:$D$37)),
IF(AND($B$7="土日祝日",$B$11=乗換表!$F$7,$B$12="ＪＲ当別駅南口"),MIN(IF(月形当別線!$M$32:$S$32&gt;='TSUKI-TIME'!H9,月形当別線!$M$32:$S$32)),
IF(AND($B$7="土日祝日",$B$11=乗換表!$F$7,$B$12="ＪＲ北海道医療大学駅"),MIN(IF(月形当別線!$M$42:$S$42&gt;='TSUKI-TIME'!H9,月形当別線!$M$42:$S$42)),
IF(AND($B$7="土日祝日",$B$11=乗換表!$F$8,$B$12="ＪＲ北海道医療大学駅"),MIN(IF(JR!$B$11:$H$11&gt;='TSUKI-TIME'!H9,JR!$B$11:$H$11)),
IF(AND($B$7="土日祝日",$B$11=乗換表!$F$8,$B$12="ＪＲ当別駅南口"),MIN(IF(JR!$B$16:$H$16&gt;='TSUKI-TIME'!H9,JR!$B$16:$H$16)),
"")))))))))))))))))))))))</f>
        <v/>
      </c>
      <c r="I11" s="28" t="str" cm="1">
        <f t="array" ref="I11" xml:space="preserve">
IF(I9="","",
IF(AND($B$7="平日",$B$11=乗換表!$F$3,$B$12="月形駅"),MIN(IF(月形当別線!$B$2:$J$2&gt;='TSUKI-TIME'!I9,月形当別線!$B$2:$J$2)),
IF(AND($B$7="平日",$B$11=乗換表!$F$3,$B$12="月形役場"),MIN(IF(月形当別線!$B$4:$J$4&gt;='TSUKI-TIME'!I9,月形当別線!$B$4:$J$4)),
IF(AND($B$7="平日",$B$11=乗換表!$F$4,$B$12="月形駅"),MIN(IF(月形浦臼線!$B$2:$F$2&gt;='TSUKI-TIME'!I9,月形浦臼線!$B$2:$F$2)),
IF(AND($B$7="平日",$B$11=乗換表!$F$4,$B$12="月形役場"),MIN(IF(月形浦臼線!$B$4:$F$4&gt;='TSUKI-TIME'!I9,月形浦臼線!$B$4:$F$4)),
IF(AND($B$7="平日",$B$11=乗換表!$F$5,$B$12="月形駅前"),MIN(IF(岩見沢月形線!$B$2:$G$2&gt;='TSUKI-TIME'!I9,岩見沢月形線!$B$2:$G$2)),
IF(AND($B$7="平日",$B$11=乗換表!$F$5,$B$12="月形役場"),MIN(IF(岩見沢月形線!$B$3:$G$3&gt;='TSUKI-TIME'!I9,岩見沢月形線!$B$3:$G$3)),
IF(AND($B$7="平日",$B$11=乗換表!$F$6,$B$12="月形駅前"),MIN(IF(江別月形線!$B$3:$C$3&gt;='TSUKI-TIME'!I9,江別月形線!$B$3:$C$3)),
IF(AND($B$7="平日",$B$11=乗換表!$F$6,$B$12="月形役場前"),MIN(IF(江別月形線!$B$4:$C$4&gt;='TSUKI-TIME'!I9,江別月形線!$B$4:$C$4)),
IF(AND($B$7="平日",$B$11=乗換表!$F$7,$B$12="ＪＲ当別駅南口"),MIN(IF(月形当別線!$M$2:$U$2&gt;='TSUKI-TIME'!I9,月形当別線!$M$2:$U$2)),
IF(AND($B$7="平日",$B$11=乗換表!$F$7,$B$12="ＪＲ北海道医療大学駅"),MIN(IF(月形当別線!$M$12:$U$12&gt;='TSUKI-TIME'!I9,月形当別線!$M$12:$U$12)),
IF(AND($B$7="平日",$B$11=乗換表!$F$8,$B$12="ＪＲ北海道医療大学駅"),MIN(IF(JR!$B$2:$J$2&gt;='TSUKI-TIME'!I9,JR!$B$2:$J$2)),
IF(AND($B$7="平日",$B$11=乗換表!$F$8,$B$12="ＪＲ当別駅南口"),MIN(IF(JR!$B$7:$J$7&gt;='TSUKI-TIME'!I9,JR!$B$7:$J$7)),
IF(AND($B$7="土日祝日",$B$11=乗換表!$F$3,$B$12="月形駅"),MIN(IF(月形当別線!$B$32:$H$32&gt;='TSUKI-TIME'!I9,月形当別線!$B$32:$H$32)),
IF(AND($B$7="土日祝日",$B$11=乗換表!$F$3,$B$12="月形役場"),MIN(IF(月形当別線!$B$34:$H$34&gt;='TSUKI-TIME'!I9,月形当別線!E34:K34)),
IF(AND($B$7="土日祝日",$B$11=乗換表!$F$4,$B$12="月形駅"),MIN(IF(月形浦臼線!$B$27:$D$27&gt;='TSUKI-TIME'!I9,月形浦臼線!$B$27:$D$27)),
IF(AND($B$7="土日祝日",$B$11=乗換表!$F$4,$B$12="月形役場"),MIN(IF(月形浦臼線!$B$29:$D$29&gt;='TSUKI-TIME'!I9,月形浦臼線!$B$29:$D$29)),
IF(AND($B$7="土日祝日",$B$11=乗換表!$F$5,$B$12="月形駅前"),MIN(IF(岩見沢月形線!$B$36:$D$36&gt;='TSUKI-TIME'!I9,岩見沢月形線!$B$36:$D$36)),
IF(AND($B$7="土日祝日",$B$11=乗換表!$F$5,$B$12="月形役場"),MIN(IF(岩見沢月形線!$B$37:$D$37&gt;='TSUKI-TIME'!I9,岩見沢月形線!$B$37:$D$37)),
IF(AND($B$7="土日祝日",$B$11=乗換表!$F$7,$B$12="ＪＲ当別駅南口"),MIN(IF(月形当別線!$M$32:$S$32&gt;='TSUKI-TIME'!I9,月形当別線!$M$32:$S$32)),
IF(AND($B$7="土日祝日",$B$11=乗換表!$F$7,$B$12="ＪＲ北海道医療大学駅"),MIN(IF(月形当別線!$M$42:$S$42&gt;='TSUKI-TIME'!I9,月形当別線!$M$42:$S$42)),
IF(AND($B$7="土日祝日",$B$11=乗換表!$F$8,$B$12="ＪＲ北海道医療大学駅"),MIN(IF(JR!$B$11:$H$11&gt;='TSUKI-TIME'!I9,JR!$B$11:$H$11)),
IF(AND($B$7="土日祝日",$B$11=乗換表!$F$8,$B$12="ＪＲ当別駅南口"),MIN(IF(JR!$B$16:$H$16&gt;='TSUKI-TIME'!I9,JR!$B$16:$H$16)),
"")))))))))))))))))))))))</f>
        <v/>
      </c>
      <c r="J11" s="28" t="str" cm="1">
        <f t="array" ref="J11" xml:space="preserve">
IF(J9="","",
IF(AND($B$7="平日",$B$11=乗換表!$F$3,$B$12="月形駅"),MIN(IF(月形当別線!$B$2:$J$2&gt;='TSUKI-TIME'!J9,月形当別線!$B$2:$J$2)),
IF(AND($B$7="平日",$B$11=乗換表!$F$3,$B$12="月形役場"),MIN(IF(月形当別線!$B$4:$J$4&gt;='TSUKI-TIME'!J9,月形当別線!$B$4:$J$4)),
IF(AND($B$7="平日",$B$11=乗換表!$F$4,$B$12="月形駅"),MIN(IF(月形浦臼線!$B$2:$F$2&gt;='TSUKI-TIME'!J9,月形浦臼線!$B$2:$F$2)),
IF(AND($B$7="平日",$B$11=乗換表!$F$4,$B$12="月形役場"),MIN(IF(月形浦臼線!$B$4:$F$4&gt;='TSUKI-TIME'!J9,月形浦臼線!$B$4:$F$4)),
IF(AND($B$7="平日",$B$11=乗換表!$F$5,$B$12="月形駅前"),MIN(IF(岩見沢月形線!$B$2:$G$2&gt;='TSUKI-TIME'!J9,岩見沢月形線!$B$2:$G$2)),
IF(AND($B$7="平日",$B$11=乗換表!$F$5,$B$12="月形役場"),MIN(IF(岩見沢月形線!$B$3:$G$3&gt;='TSUKI-TIME'!J9,岩見沢月形線!$B$3:$G$3)),
IF(AND($B$7="平日",$B$11=乗換表!$F$6,$B$12="月形駅前"),MIN(IF(江別月形線!$B$3:$C$3&gt;='TSUKI-TIME'!J9,江別月形線!$B$3:$C$3)),
IF(AND($B$7="平日",$B$11=乗換表!$F$6,$B$12="月形役場前"),MIN(IF(江別月形線!$B$4:$C$4&gt;='TSUKI-TIME'!J9,江別月形線!$B$4:$C$4)),
IF(AND($B$7="平日",$B$11=乗換表!$F$7,$B$12="ＪＲ当別駅南口"),MIN(IF(月形当別線!$M$2:$U$2&gt;='TSUKI-TIME'!J9,月形当別線!$M$2:$U$2)),
IF(AND($B$7="平日",$B$11=乗換表!$F$7,$B$12="ＪＲ北海道医療大学駅"),MIN(IF(月形当別線!$M$12:$U$12&gt;='TSUKI-TIME'!J9,月形当別線!$M$12:$U$12)),
IF(AND($B$7="平日",$B$11=乗換表!$F$8,$B$12="ＪＲ北海道医療大学駅"),MIN(IF(JR!$B$2:$J$2&gt;='TSUKI-TIME'!J9,JR!$B$2:$J$2)),
IF(AND($B$7="平日",$B$11=乗換表!$F$8,$B$12="ＪＲ当別駅南口"),MIN(IF(JR!$B$7:$J$7&gt;='TSUKI-TIME'!J9,JR!$B$7:$J$7)),
IF(AND($B$7="土日祝日",$B$11=乗換表!$F$3,$B$12="月形駅"),MIN(IF(月形当別線!$B$32:$H$32&gt;='TSUKI-TIME'!J9,月形当別線!$B$32:$H$32)),
IF(AND($B$7="土日祝日",$B$11=乗換表!$F$3,$B$12="月形役場"),MIN(IF(月形当別線!$B$34:$H$34&gt;='TSUKI-TIME'!J9,月形当別線!F34:L34)),
IF(AND($B$7="土日祝日",$B$11=乗換表!$F$4,$B$12="月形駅"),MIN(IF(月形浦臼線!$B$27:$D$27&gt;='TSUKI-TIME'!J9,月形浦臼線!$B$27:$D$27)),
IF(AND($B$7="土日祝日",$B$11=乗換表!$F$4,$B$12="月形役場"),MIN(IF(月形浦臼線!$B$29:$D$29&gt;='TSUKI-TIME'!J9,月形浦臼線!$B$29:$D$29)),
IF(AND($B$7="土日祝日",$B$11=乗換表!$F$5,$B$12="月形駅前"),MIN(IF(岩見沢月形線!$B$36:$D$36&gt;='TSUKI-TIME'!J9,岩見沢月形線!$B$36:$D$36)),
IF(AND($B$7="土日祝日",$B$11=乗換表!$F$5,$B$12="月形役場"),MIN(IF(岩見沢月形線!$B$37:$D$37&gt;='TSUKI-TIME'!J9,岩見沢月形線!$B$37:$D$37)),
IF(AND($B$7="土日祝日",$B$11=乗換表!$F$7,$B$12="ＪＲ当別駅南口"),MIN(IF(月形当別線!$M$32:$S$32&gt;='TSUKI-TIME'!J9,月形当別線!$M$32:$S$32)),
IF(AND($B$7="土日祝日",$B$11=乗換表!$F$7,$B$12="ＪＲ北海道医療大学駅"),MIN(IF(月形当別線!$M$42:$S$42&gt;='TSUKI-TIME'!J9,月形当別線!$M$42:$S$42)),
IF(AND($B$7="土日祝日",$B$11=乗換表!$F$8,$B$12="ＪＲ北海道医療大学駅"),MIN(IF(JR!$B$11:$H$11&gt;='TSUKI-TIME'!J9,JR!$B$11:$H$11)),
IF(AND($B$7="土日祝日",$B$11=乗換表!$F$8,$B$12="ＪＲ当別駅南口"),MIN(IF(JR!$B$16:$H$16&gt;='TSUKI-TIME'!J9,JR!$B$16:$H$16)),
"")))))))))))))))))))))))</f>
        <v/>
      </c>
      <c r="K11" s="28" t="str" cm="1">
        <f t="array" ref="K11" xml:space="preserve">
IF(K9="","",
IF(AND($B$7="平日",$B$11=乗換表!$F$3,$B$12="月形駅"),MIN(IF(月形当別線!$B$2:$J$2&gt;='TSUKI-TIME'!K9,月形当別線!$B$2:$J$2)),
IF(AND($B$7="平日",$B$11=乗換表!$F$3,$B$12="月形役場"),MIN(IF(月形当別線!$B$4:$J$4&gt;='TSUKI-TIME'!K9,月形当別線!$B$4:$J$4)),
IF(AND($B$7="平日",$B$11=乗換表!$F$4,$B$12="月形駅"),MIN(IF(月形浦臼線!$B$2:$F$2&gt;='TSUKI-TIME'!K9,月形浦臼線!$B$2:$F$2)),
IF(AND($B$7="平日",$B$11=乗換表!$F$4,$B$12="月形役場"),MIN(IF(月形浦臼線!$B$4:$F$4&gt;='TSUKI-TIME'!K9,月形浦臼線!$B$4:$F$4)),
IF(AND($B$7="平日",$B$11=乗換表!$F$5,$B$12="月形駅前"),MIN(IF(岩見沢月形線!$B$2:$G$2&gt;='TSUKI-TIME'!K9,岩見沢月形線!$B$2:$G$2)),
IF(AND($B$7="平日",$B$11=乗換表!$F$5,$B$12="月形役場"),MIN(IF(岩見沢月形線!$B$3:$G$3&gt;='TSUKI-TIME'!K9,岩見沢月形線!$B$3:$G$3)),
IF(AND($B$7="平日",$B$11=乗換表!$F$6,$B$12="月形駅前"),MIN(IF(江別月形線!$B$3:$C$3&gt;='TSUKI-TIME'!K9,江別月形線!$B$3:$C$3)),
IF(AND($B$7="平日",$B$11=乗換表!$F$6,$B$12="月形役場前"),MIN(IF(江別月形線!$B$4:$C$4&gt;='TSUKI-TIME'!K9,江別月形線!$B$4:$C$4)),
IF(AND($B$7="平日",$B$11=乗換表!$F$7,$B$12="ＪＲ当別駅南口"),MIN(IF(月形当別線!$M$2:$U$2&gt;='TSUKI-TIME'!K9,月形当別線!$M$2:$U$2)),
IF(AND($B$7="平日",$B$11=乗換表!$F$7,$B$12="ＪＲ北海道医療大学駅"),MIN(IF(月形当別線!$M$12:$U$12&gt;='TSUKI-TIME'!K9,月形当別線!$M$12:$U$12)),
IF(AND($B$7="平日",$B$11=乗換表!$F$8,$B$12="ＪＲ北海道医療大学駅"),MIN(IF(JR!$B$2:$J$2&gt;='TSUKI-TIME'!K9,JR!$B$2:$J$2)),
IF(AND($B$7="平日",$B$11=乗換表!$F$8,$B$12="ＪＲ当別駅南口"),MIN(IF(JR!$B$7:$J$7&gt;='TSUKI-TIME'!K9,JR!$B$7:$J$7)),
IF(AND($B$7="土日祝日",$B$11=乗換表!$F$3,$B$12="月形駅"),MIN(IF(月形当別線!$B$32:$H$32&gt;='TSUKI-TIME'!K9,月形当別線!$B$32:$H$32)),
IF(AND($B$7="土日祝日",$B$11=乗換表!$F$3,$B$12="月形役場"),MIN(IF(月形当別線!$B$34:$H$34&gt;='TSUKI-TIME'!K9,月形当別線!G34:M34)),
IF(AND($B$7="土日祝日",$B$11=乗換表!$F$4,$B$12="月形駅"),MIN(IF(月形浦臼線!$B$27:$D$27&gt;='TSUKI-TIME'!K9,月形浦臼線!$B$27:$D$27)),
IF(AND($B$7="土日祝日",$B$11=乗換表!$F$4,$B$12="月形役場"),MIN(IF(月形浦臼線!$B$29:$D$29&gt;='TSUKI-TIME'!K9,月形浦臼線!$B$29:$D$29)),
IF(AND($B$7="土日祝日",$B$11=乗換表!$F$5,$B$12="月形駅前"),MIN(IF(岩見沢月形線!$B$36:$D$36&gt;='TSUKI-TIME'!K9,岩見沢月形線!$B$36:$D$36)),
IF(AND($B$7="土日祝日",$B$11=乗換表!$F$5,$B$12="月形役場"),MIN(IF(岩見沢月形線!$B$37:$D$37&gt;='TSUKI-TIME'!K9,岩見沢月形線!$B$37:$D$37)),
IF(AND($B$7="土日祝日",$B$11=乗換表!$F$7,$B$12="ＪＲ当別駅南口"),MIN(IF(月形当別線!$M$32:$S$32&gt;='TSUKI-TIME'!K9,月形当別線!$M$32:$S$32)),
IF(AND($B$7="土日祝日",$B$11=乗換表!$F$7,$B$12="ＪＲ北海道医療大学駅"),MIN(IF(月形当別線!$M$42:$S$42&gt;='TSUKI-TIME'!K9,月形当別線!$M$42:$S$42)),
IF(AND($B$7="土日祝日",$B$11=乗換表!$F$8,$B$12="ＪＲ北海道医療大学駅"),MIN(IF(JR!$B$11:$H$11&gt;='TSUKI-TIME'!K9,JR!$B$11:$H$11)),
IF(AND($B$7="土日祝日",$B$11=乗換表!$F$8,$B$12="ＪＲ当別駅南口"),MIN(IF(JR!$B$16:$H$16&gt;='TSUKI-TIME'!K9,JR!$B$16:$H$16)),
"")))))))))))))))))))))))</f>
        <v/>
      </c>
      <c r="L11" s="28" t="str" cm="1">
        <f t="array" ref="L11" xml:space="preserve">
IF(L9="","",
IF(AND($B$7="平日",$B$11=乗換表!$F$3,$B$12="月形駅"),MIN(IF(月形当別線!$B$2:$J$2&gt;='TSUKI-TIME'!L9,月形当別線!$B$2:$J$2)),
IF(AND($B$7="平日",$B$11=乗換表!$F$3,$B$12="月形役場"),MIN(IF(月形当別線!$B$4:$J$4&gt;='TSUKI-TIME'!L9,月形当別線!$B$4:$J$4)),
IF(AND($B$7="平日",$B$11=乗換表!$F$4,$B$12="月形駅"),MIN(IF(月形浦臼線!$B$2:$F$2&gt;='TSUKI-TIME'!L9,月形浦臼線!$B$2:$F$2)),
IF(AND($B$7="平日",$B$11=乗換表!$F$4,$B$12="月形役場"),MIN(IF(月形浦臼線!$B$4:$F$4&gt;='TSUKI-TIME'!L9,月形浦臼線!$B$4:$F$4)),
IF(AND($B$7="平日",$B$11=乗換表!$F$5,$B$12="月形駅前"),MIN(IF(岩見沢月形線!$B$2:$G$2&gt;='TSUKI-TIME'!L9,岩見沢月形線!$B$2:$G$2)),
IF(AND($B$7="平日",$B$11=乗換表!$F$5,$B$12="月形役場"),MIN(IF(岩見沢月形線!$B$3:$G$3&gt;='TSUKI-TIME'!L9,岩見沢月形線!$B$3:$G$3)),
IF(AND($B$7="平日",$B$11=乗換表!$F$6,$B$12="月形駅前"),MIN(IF(江別月形線!$B$3:$C$3&gt;='TSUKI-TIME'!L9,江別月形線!$B$3:$C$3)),
IF(AND($B$7="平日",$B$11=乗換表!$F$6,$B$12="月形役場前"),MIN(IF(江別月形線!$B$4:$C$4&gt;='TSUKI-TIME'!L9,江別月形線!$B$4:$C$4)),
IF(AND($B$7="平日",$B$11=乗換表!$F$7,$B$12="ＪＲ当別駅南口"),MIN(IF(月形当別線!$M$2:$U$2&gt;='TSUKI-TIME'!L9,月形当別線!$M$2:$U$2)),
IF(AND($B$7="平日",$B$11=乗換表!$F$7,$B$12="ＪＲ北海道医療大学駅"),MIN(IF(月形当別線!$M$12:$U$12&gt;='TSUKI-TIME'!L9,月形当別線!$M$12:$U$12)),
IF(AND($B$7="平日",$B$11=乗換表!$F$8,$B$12="ＪＲ北海道医療大学駅"),MIN(IF(JR!$B$2:$J$2&gt;='TSUKI-TIME'!L9,JR!$B$2:$J$2)),
IF(AND($B$7="平日",$B$11=乗換表!$F$8,$B$12="ＪＲ当別駅南口"),MIN(IF(JR!$B$7:$J$7&gt;='TSUKI-TIME'!L9,JR!$B$7:$J$7)),
IF(AND($B$7="土日祝日",$B$11=乗換表!$F$3,$B$12="月形駅"),MIN(IF(月形当別線!$B$32:$H$32&gt;='TSUKI-TIME'!L9,月形当別線!$B$32:$H$32)),
IF(AND($B$7="土日祝日",$B$11=乗換表!$F$3,$B$12="月形役場"),MIN(IF(月形当別線!$B$34:$H$34&gt;='TSUKI-TIME'!L9,月形当別線!H34:N34)),
IF(AND($B$7="土日祝日",$B$11=乗換表!$F$4,$B$12="月形駅"),MIN(IF(月形浦臼線!$B$27:$D$27&gt;='TSUKI-TIME'!L9,月形浦臼線!$B$27:$D$27)),
IF(AND($B$7="土日祝日",$B$11=乗換表!$F$4,$B$12="月形役場"),MIN(IF(月形浦臼線!$B$29:$D$29&gt;='TSUKI-TIME'!L9,月形浦臼線!$B$29:$D$29)),
IF(AND($B$7="土日祝日",$B$11=乗換表!$F$5,$B$12="月形駅前"),MIN(IF(岩見沢月形線!$B$36:$D$36&gt;='TSUKI-TIME'!L9,岩見沢月形線!$B$36:$D$36)),
IF(AND($B$7="土日祝日",$B$11=乗換表!$F$5,$B$12="月形役場"),MIN(IF(岩見沢月形線!$B$37:$D$37&gt;='TSUKI-TIME'!L9,岩見沢月形線!$B$37:$D$37)),
IF(AND($B$7="土日祝日",$B$11=乗換表!$F$7,$B$12="ＪＲ当別駅南口"),MIN(IF(月形当別線!$M$32:$S$32&gt;='TSUKI-TIME'!L9,月形当別線!$M$32:$S$32)),
IF(AND($B$7="土日祝日",$B$11=乗換表!$F$7,$B$12="ＪＲ北海道医療大学駅"),MIN(IF(月形当別線!$M$42:$S$42&gt;='TSUKI-TIME'!L9,月形当別線!$M$42:$S$42)),
IF(AND($B$7="土日祝日",$B$11=乗換表!$F$8,$B$12="ＪＲ北海道医療大学駅"),MIN(IF(JR!$B$11:$H$11&gt;='TSUKI-TIME'!L9,JR!$B$11:$H$11)),
IF(AND($B$7="土日祝日",$B$11=乗換表!$F$8,$B$12="ＪＲ当別駅南口"),MIN(IF(JR!$B$16:$H$16&gt;='TSUKI-TIME'!L9,JR!$B$16:$H$16)),
"")))))))))))))))))))))))</f>
        <v/>
      </c>
      <c r="M11" s="28" t="str" cm="1">
        <f t="array" ref="M11" xml:space="preserve">
IF(M9="","",
IF(AND($B$7="平日",$B$11=乗換表!$F$3,$B$12="月形駅"),MIN(IF(月形当別線!$B$2:$J$2&gt;='TSUKI-TIME'!M9,月形当別線!$B$2:$J$2)),
IF(AND($B$7="平日",$B$11=乗換表!$F$3,$B$12="月形役場"),MIN(IF(月形当別線!$B$4:$J$4&gt;='TSUKI-TIME'!M9,月形当別線!$B$4:$J$4)),
IF(AND($B$7="平日",$B$11=乗換表!$F$4,$B$12="月形駅"),MIN(IF(月形浦臼線!$B$2:$F$2&gt;='TSUKI-TIME'!M9,月形浦臼線!$B$2:$F$2)),
IF(AND($B$7="平日",$B$11=乗換表!$F$4,$B$12="月形役場"),MIN(IF(月形浦臼線!$B$4:$F$4&gt;='TSUKI-TIME'!M9,月形浦臼線!$B$4:$F$4)),
IF(AND($B$7="平日",$B$11=乗換表!$F$5,$B$12="月形駅前"),MIN(IF(岩見沢月形線!$B$2:$G$2&gt;='TSUKI-TIME'!M9,岩見沢月形線!$B$2:$G$2)),
IF(AND($B$7="平日",$B$11=乗換表!$F$5,$B$12="月形役場"),MIN(IF(岩見沢月形線!$B$3:$G$3&gt;='TSUKI-TIME'!M9,岩見沢月形線!$B$3:$G$3)),
IF(AND($B$7="平日",$B$11=乗換表!$F$6,$B$12="月形駅前"),MIN(IF(江別月形線!$B$3:$C$3&gt;='TSUKI-TIME'!M9,江別月形線!$B$3:$C$3)),
IF(AND($B$7="平日",$B$11=乗換表!$F$6,$B$12="月形役場前"),MIN(IF(江別月形線!$B$4:$C$4&gt;='TSUKI-TIME'!M9,江別月形線!$B$4:$C$4)),
IF(AND($B$7="平日",$B$11=乗換表!$F$7,$B$12="ＪＲ当別駅南口"),MIN(IF(月形当別線!$M$2:$U$2&gt;='TSUKI-TIME'!M9,月形当別線!$M$2:$U$2)),
IF(AND($B$7="平日",$B$11=乗換表!$F$7,$B$12="ＪＲ北海道医療大学駅"),MIN(IF(月形当別線!$M$12:$U$12&gt;='TSUKI-TIME'!M9,月形当別線!$M$12:$U$12)),
IF(AND($B$7="平日",$B$11=乗換表!$F$8,$B$12="ＪＲ北海道医療大学駅"),MIN(IF(JR!$B$2:$J$2&gt;='TSUKI-TIME'!M9,JR!$B$2:$J$2)),
IF(AND($B$7="平日",$B$11=乗換表!$F$8,$B$12="ＪＲ当別駅南口"),MIN(IF(JR!$B$7:$J$7&gt;='TSUKI-TIME'!M9,JR!$B$7:$J$7)),
IF(AND($B$7="土日祝日",$B$11=乗換表!$F$3,$B$12="月形駅"),MIN(IF(月形当別線!$B$32:$H$32&gt;='TSUKI-TIME'!M9,月形当別線!$B$32:$H$32)),
IF(AND($B$7="土日祝日",$B$11=乗換表!$F$3,$B$12="月形役場"),MIN(IF(月形当別線!$B$34:$H$34&gt;='TSUKI-TIME'!M9,月形当別線!I34:O34)),
IF(AND($B$7="土日祝日",$B$11=乗換表!$F$4,$B$12="月形駅"),MIN(IF(月形浦臼線!$B$27:$D$27&gt;='TSUKI-TIME'!M9,月形浦臼線!$B$27:$D$27)),
IF(AND($B$7="土日祝日",$B$11=乗換表!$F$4,$B$12="月形役場"),MIN(IF(月形浦臼線!$B$29:$D$29&gt;='TSUKI-TIME'!M9,月形浦臼線!$B$29:$D$29)),
IF(AND($B$7="土日祝日",$B$11=乗換表!$F$5,$B$12="月形駅前"),MIN(IF(岩見沢月形線!$B$36:$D$36&gt;='TSUKI-TIME'!M9,岩見沢月形線!$B$36:$D$36)),
IF(AND($B$7="土日祝日",$B$11=乗換表!$F$5,$B$12="月形役場"),MIN(IF(岩見沢月形線!$B$37:$D$37&gt;='TSUKI-TIME'!M9,岩見沢月形線!$B$37:$D$37)),
IF(AND($B$7="土日祝日",$B$11=乗換表!$F$7,$B$12="ＪＲ当別駅南口"),MIN(IF(月形当別線!$M$32:$S$32&gt;='TSUKI-TIME'!M9,月形当別線!$M$32:$S$32)),
IF(AND($B$7="土日祝日",$B$11=乗換表!$F$7,$B$12="ＪＲ北海道医療大学駅"),MIN(IF(月形当別線!$M$42:$S$42&gt;='TSUKI-TIME'!M9,月形当別線!$M$42:$S$42)),
IF(AND($B$7="土日祝日",$B$11=乗換表!$F$8,$B$12="ＪＲ北海道医療大学駅"),MIN(IF(JR!$B$11:$H$11&gt;='TSUKI-TIME'!M9,JR!$B$11:$H$11)),
IF(AND($B$7="土日祝日",$B$11=乗換表!$F$8,$B$12="ＪＲ当別駅南口"),MIN(IF(JR!$B$16:$H$16&gt;='TSUKI-TIME'!M9,JR!$B$16:$H$16)),
"")))))))))))))))))))))))</f>
        <v/>
      </c>
      <c r="N11" s="40" t="str" cm="1">
        <f t="array" ref="N11" xml:space="preserve">
IF(N9="","",
IF(AND($B$7="平日",$B$11=乗換表!$F$3,$B$12="月形駅"),MIN(IF(月形当別線!$B$2:$J$2&gt;='TSUKI-TIME'!N9,月形当別線!$B$2:$J$2)),
IF(AND($B$7="平日",$B$11=乗換表!$F$3,$B$12="月形役場"),MIN(IF(月形当別線!$B$4:$J$4&gt;='TSUKI-TIME'!N9,月形当別線!$B$4:$J$4)),
IF(AND($B$7="平日",$B$11=乗換表!$F$4,$B$12="月形駅"),MIN(IF(月形浦臼線!$B$2:$F$2&gt;='TSUKI-TIME'!N9,月形浦臼線!$B$2:$F$2)),
IF(AND($B$7="平日",$B$11=乗換表!$F$4,$B$12="月形役場"),MIN(IF(月形浦臼線!$B$4:$F$4&gt;='TSUKI-TIME'!N9,月形浦臼線!$B$4:$F$4)),
IF(AND($B$7="平日",$B$11=乗換表!$F$5,$B$12="月形駅前"),MIN(IF(岩見沢月形線!$B$2:$G$2&gt;='TSUKI-TIME'!N9,岩見沢月形線!$B$2:$G$2)),
IF(AND($B$7="平日",$B$11=乗換表!$F$5,$B$12="月形役場"),MIN(IF(岩見沢月形線!$B$3:$G$3&gt;='TSUKI-TIME'!N9,岩見沢月形線!$B$3:$G$3)),
IF(AND($B$7="平日",$B$11=乗換表!$F$6,$B$12="月形駅前"),MIN(IF(江別月形線!$B$3:$C$3&gt;='TSUKI-TIME'!N9,江別月形線!$B$3:$C$3)),
IF(AND($B$7="平日",$B$11=乗換表!$F$6,$B$12="月形役場前"),MIN(IF(江別月形線!$B$4:$C$4&gt;='TSUKI-TIME'!N9,江別月形線!$B$4:$C$4)),
IF(AND($B$7="平日",$B$11=乗換表!$F$7,$B$12="ＪＲ当別駅南口"),MIN(IF(月形当別線!$M$2:$U$2&gt;='TSUKI-TIME'!N9,月形当別線!$M$2:$U$2)),
IF(AND($B$7="平日",$B$11=乗換表!$F$7,$B$12="ＪＲ北海道医療大学駅"),MIN(IF(月形当別線!$M$12:$U$12&gt;='TSUKI-TIME'!N9,月形当別線!$M$12:$U$12)),
IF(AND($B$7="平日",$B$11=乗換表!$F$8,$B$12="ＪＲ北海道医療大学駅"),MIN(IF(JR!$B$2:$J$2&gt;='TSUKI-TIME'!N9,JR!$B$2:$J$2)),
IF(AND($B$7="平日",$B$11=乗換表!$F$8,$B$12="ＪＲ当別駅南口"),MIN(IF(JR!$B$7:$J$7&gt;='TSUKI-TIME'!N9,JR!$B$7:$J$7)),
IF(AND($B$7="土日祝日",$B$11=乗換表!$F$3,$B$12="月形駅"),MIN(IF(月形当別線!$B$32:$H$32&gt;='TSUKI-TIME'!N9,月形当別線!$B$32:$H$32)),
IF(AND($B$7="土日祝日",$B$11=乗換表!$F$3,$B$12="月形役場"),MIN(IF(月形当別線!$B$34:$H$34&gt;='TSUKI-TIME'!N9,月形当別線!J34:P34)),
IF(AND($B$7="土日祝日",$B$11=乗換表!$F$4,$B$12="月形駅"),MIN(IF(月形浦臼線!$B$27:$D$27&gt;='TSUKI-TIME'!N9,月形浦臼線!$B$27:$D$27)),
IF(AND($B$7="土日祝日",$B$11=乗換表!$F$4,$B$12="月形役場"),MIN(IF(月形浦臼線!$B$29:$D$29&gt;='TSUKI-TIME'!N9,月形浦臼線!$B$29:$D$29)),
IF(AND($B$7="土日祝日",$B$11=乗換表!$F$5,$B$12="月形駅前"),MIN(IF(岩見沢月形線!$B$36:$D$36&gt;='TSUKI-TIME'!N9,岩見沢月形線!$B$36:$D$36)),
IF(AND($B$7="土日祝日",$B$11=乗換表!$F$5,$B$12="月形役場"),MIN(IF(岩見沢月形線!$B$37:$D$37&gt;='TSUKI-TIME'!N9,岩見沢月形線!$B$37:$D$37)),
IF(AND($B$7="土日祝日",$B$11=乗換表!$F$7,$B$12="ＪＲ当別駅南口"),MIN(IF(月形当別線!$M$32:$S$32&gt;='TSUKI-TIME'!N9,月形当別線!$M$32:$S$32)),
IF(AND($B$7="土日祝日",$B$11=乗換表!$F$7,$B$12="ＪＲ北海道医療大学駅"),MIN(IF(月形当別線!$M$42:$S$42&gt;='TSUKI-TIME'!N9,月形当別線!$M$42:$S$42)),
IF(AND($B$7="土日祝日",$B$11=乗換表!$F$8,$B$12="ＪＲ北海道医療大学駅"),MIN(IF(JR!$B$11:$H$11&gt;='TSUKI-TIME'!N9,JR!$B$11:$H$11)),
IF(AND($B$7="土日祝日",$B$11=乗換表!$F$8,$B$12="ＪＲ当別駅南口"),MIN(IF(JR!$B$16:$H$16&gt;='TSUKI-TIME'!N9,JR!$B$16:$H$16)),
"")))))))))))))))))))))))</f>
        <v/>
      </c>
      <c r="O11" s="67" t="str" cm="1">
        <f t="array" ref="O11" xml:space="preserve">
IFERROR(IF(F11="","",
IF(AND($B$8=乗換表!$D$4,$B$11=乗換表!$D$5),INDEX('乗換月形浦臼線料金 '!$C$3:$Y$25,HLOOKUP($B$12,'乗換月形浦臼線料金 '!$C$1:$Y$2,2,FALSE),VLOOKUP($B$13,'乗換月形浦臼線料金 '!$A$3:$B$25,2,FALSE)),
IF(AND($B$8=乗換表!$D$6,$B$11=乗換表!$D$3),INDEX(乗換月形当別線!$C$3:$AD$30,HLOOKUP($B$12,乗換月形当別線!$C$1:$AD$2,2,FALSE),VLOOKUP($B$13,乗換月形当別線!$A$3:$B$30,2,FALSE)),
IF(OR($B$11=乗換表!$F$3,$B$11=乗換表!$F$7),INDEX(月形当別線料金!$C$3:$AD$30,HLOOKUP($B$12,月形当別線料金!C1:AD2,2,FALSE),VLOOKUP($B$13,月形当別線料金!A3:$B$30,2,FALSE)),
IF($B$11=乗換表!$F$4,INDEX(月形浦臼線料金!$C$3:$Y$25,HLOOKUP($B$12,月形浦臼線料金!$C$1:$Y$2,2,FALSE),VLOOKUP($B$13,月形浦臼線料金!$A$3:$B$25,2,FALSE)),
IF($B$11=乗換表!$F$5,INDEX(岩見沢月形線料金!$C$3:$AH$34,HLOOKUP($B$12,岩見沢月形線料金!$C$1:$AH$2,2,FALSE),VLOOKUP($B$13,岩見沢月形線料金!$A$3:$B$34,2,FALSE)),
IF(OR($B$11=乗換表!$D$9,$B$11=乗換表!$D$10),INDEX(江別月形線料金!$C$3:$BK$63,HLOOKUP($B$12,江別月形線料金!$C$1:$BK$2,2,FALSE),VLOOKUP($B$13,江別月形線料金!$A$3:$B$63,2,FALSE)),
IF($B$11=乗換表!$F$8,INDEX(JR料金!$C$3:$E$5,HLOOKUP($B$12,JR料金!$C$1:$E$2,2,FALSE),VLOOKUP($B$13,JR料金!$A$3:$B$5,2,FALSE)),"")))))))),"")</f>
        <v/>
      </c>
    </row>
    <row r="12" spans="1:15" ht="19.5">
      <c r="A12" s="32" t="s">
        <v>100</v>
      </c>
      <c r="B12" s="47"/>
      <c r="D12" s="29" t="s">
        <v>131</v>
      </c>
      <c r="E12" s="30" t="str">
        <f xml:space="preserve">
IF(B13="","",B13)</f>
        <v/>
      </c>
      <c r="F12" s="28" t="str">
        <f xml:space="preserve">
IFERROR(
IF(AND($B$7="平日",$B$11=乗換表!$F$3,$B$12="月形駅"),HLOOKUP('TSUKI-TIME'!F11,月形当別線!$A$2:$J$29,MATCH('TSUKI-TIME'!$B$13,月形当別線!$A$2:$A$29,0),FALSE),
IF(AND($B$7="平日",$B$11=乗換表!$F$3,$B$12="月形役場"),HLOOKUP('TSUKI-TIME'!F11,月形当別線!$A$4:$J$29,MATCH('TSUKI-TIME'!$B$13,月形当別線!$A$4:$A$29,0),FALSE),
IF(AND($B$7="平日",$B$11=乗換表!$F$4,$B$12="月形駅"),HLOOKUP('TSUKI-TIME'!F11,月形浦臼線!$A$2:$F$24,MATCH('TSUKI-TIME'!$B$13,月形浦臼線!$A$2:$A$24,0),FALSE),
IF(AND($B$7="平日",$B$11=乗換表!$F$4,$B$12="月形役場"),HLOOKUP('TSUKI-TIME'!F11,月形浦臼線!$A$4:$F$24,MATCH('TSUKI-TIME'!$B$13,月形浦臼線!$A$4:$A$24,0),FALSE),
IF(AND($B$7="平日",$B$11=乗換表!$F$5,$B$12="月形駅前"),HLOOKUP('TSUKI-TIME'!F11,岩見沢月形線!$A$2:$G$33,MATCH('TSUKI-TIME'!$B$13,岩見沢月形線!$A$2:$A$33,0),FALSE),
IF(AND($B$7="平日",$B$11=乗換表!$F$5,$B$12="月形役場"),HLOOKUP('TSUKI-TIME'!F11,岩見沢月形線!$A$3:$G$33,MATCH('TSUKI-TIME'!$B$13,岩見沢月形線!$A$3:$A$33,0),FALSE),
IF(AND($B$7="平日",$B$11=乗換表!$F$6,$B$12="月形駅前"),HLOOKUP('TSUKI-TIME'!F11,江別月形線!$A$3:$C$62,MATCH('TSUKI-TIME'!$B$13,江別月形線!$A$3:$A$62,0),FALSE),
IF(AND($B$7="平日",$B$11=乗換表!$F$6,$B$12="月形役場前"),HLOOKUP('TSUKI-TIME'!F11,江別月形線!$A$4:$C$62,MATCH('TSUKI-TIME'!$B$13,江別月形線!$A$4:$A$62,0),FALSE),                                                                                                                                                                                                                                                               IF(AND($B$7="平日",$B$11=乗換表!$F$7,$B$12="ＪＲ当別駅南口"),HLOOKUP('TSUKI-TIME'!F11,月形当別線!$L$2:$U$29,MATCH('TSUKI-TIME'!$B$13,月形当別線!$L$2:$L$29,0),FALSE),
IF(AND($B$7="平日",$B$11=乗換表!$F$7,$B$12="ＪＲ北海道医療大学駅"),HLOOKUP('TSUKI-TIME'!F11,月形当別線!$L$12:$U$29,MATCH('TSUKI-TIME'!$B$13,月形当別線!$L$12:$L$29,0),FALSE),
IF(AND($B$7="平日",$B$11=乗換表!$F$8,$B$12="ＪＲ北海道医療大学駅"),HLOOKUP('TSUKI-TIME'!F11,JR!$A$2:$J$4,MATCH('TSUKI-TIME'!$B$13,JR!$A$2:$A$4,0),FALSE),
IF(AND($B$7="平日",$B$11=乗換表!$F$8,$B$12="ＪＲ当別駅南口"),HLOOKUP('TSUKI-TIME'!F11,JR!$A$7:$J$8,MATCH('TSUKI-TIME'!$B$13,JR!$A$7:$A$8,0),FALSE),
IF(AND($B$7="土日祝日",$B$11=乗換表!$F$3,$B$12="月形駅"),HLOOKUP('TSUKI-TIME'!F11,月形当別線!$A$32:$H$59,MATCH('TSUKI-TIME'!$B$13,月形当別線!$A$32:$A$59,0),FALSE),
IF(AND($B$7="土日祝日",$B$11=乗換表!$F$3,$B$12="月形役場"),HLOOKUP('TSUKI-TIME'!F11,月形当別線!$A$34:$H$59,MATCH('TSUKI-TIME'!$B$13,月形当別線!$A$34:$A$59,0),FALSE),
IF(AND($B$7="土日祝日",$B$11=乗換表!$F$4,$B$12="月形駅"),HLOOKUP('TSUKI-TIME'!F11,月形浦臼線!$A$27:$D$49,MATCH('TSUKI-TIME'!$B$13,月形浦臼線!$A$27:$A$49,0),FALSE),
IF(AND($B$7="土日祝日",$B$11=乗換表!$F$4,$B$12="月形役場"),HLOOKUP('TSUKI-TIME'!F11,月形浦臼線!$A$29:$D$49,MATCH('TSUKI-TIME'!$B$13,月形浦臼線!$A$29:$A$49,0),FALSE),
IF(AND($B$7="土日祝日",$B$11=乗換表!$F$5,$B$12="月形駅前"),HLOOKUP('TSUKI-TIME'!F11,岩見沢月形線!$A$36:$D$67,MATCH('TSUKI-TIME'!$B$13,岩見沢月形線!$A$36:$A$67,0),FALSE),
IF(AND($B$7="土日祝日",$B$11=乗換表!$F$5,$B$12="月形役場"),HLOOKUP('TSUKI-TIME'!F11,岩見沢月形線!$A$37:$D$67,MATCH('TSUKI-TIME'!$B$13,岩見沢月形線!$A$37:$A$67,0),FALSE),
IF(AND($B$7="土日祝日",$B$11=乗換表!$F$7,$B$12="ＪＲ当別駅南口"),HLOOKUP('TSUKI-TIME'!F11,月形当別線!$L$32:$S$59,MATCH('TSUKI-TIME'!$B$13,月形当別線!$L$32:$L$59,0),FALSE),
IF(AND($B$7="土日祝日",$B$11=乗換表!$F$7,$B$12="ＪＲ北海道医療大学駅"),HLOOKUP('TSUKI-TIME'!F11,月形当別線!$L$42:$S$59,MATCH('TSUKI-TIME'!$B$13,月形当別線!$L$42:$L$59,0),FALSE),
IF(AND($B$7="土日祝日",$B$11=乗換表!$F$8,$B$12="ＪＲ北海道医療大学駅"),HLOOKUP('TSUKI-TIME'!F11,JR!$A$11:$H$13,MATCH('TSUKI-TIME'!$B$13,JR!$A$11:$A$13,0),FALSE),
IF(AND($B$7="土日祝日",$B$11=乗換表!$F$8,$B$12="ＪＲ当別駅南口"),HLOOKUP('TSUKI-TIME'!F11,JR!$A$16:$H$17,MATCH('TSUKI-TIME'!$B$13,JR!$A$16:$A$17,0),FALSE),
"")))))))))))))))))))))),"")</f>
        <v/>
      </c>
      <c r="G12" s="28" t="str">
        <f xml:space="preserve">
IFERROR(
IF(AND($B$7="平日",$B$11=乗換表!$F$3,$B$12="月形駅"),HLOOKUP('TSUKI-TIME'!G11,月形当別線!$A$2:$J$29,MATCH('TSUKI-TIME'!$B$13,月形当別線!$A$2:$A$29,0),FALSE),
IF(AND($B$7="平日",$B$11=乗換表!$F$3,$B$12="月形役場"),HLOOKUP('TSUKI-TIME'!G11,月形当別線!$A$4:$J$29,MATCH('TSUKI-TIME'!$B$13,月形当別線!$A$4:$A$29,0),FALSE),
IF(AND($B$7="平日",$B$11=乗換表!$F$4,$B$12="月形駅"),HLOOKUP('TSUKI-TIME'!G11,月形浦臼線!$A$2:$F$24,MATCH('TSUKI-TIME'!$B$13,月形浦臼線!$A$2:$A$24,0),FALSE),
IF(AND($B$7="平日",$B$11=乗換表!$F$4,$B$12="月形役場"),HLOOKUP('TSUKI-TIME'!G11,月形浦臼線!$A$4:$F$24,MATCH('TSUKI-TIME'!$B$13,月形浦臼線!$A$4:$A$24,0),FALSE),
IF(AND($B$7="平日",$B$11=乗換表!$F$5,$B$12="月形駅前"),HLOOKUP('TSUKI-TIME'!G11,岩見沢月形線!$A$2:$G$33,MATCH('TSUKI-TIME'!$B$13,岩見沢月形線!$A$2:$A$33,0),FALSE),
IF(AND($B$7="平日",$B$11=乗換表!$F$5,$B$12="月形役場"),HLOOKUP('TSUKI-TIME'!G11,岩見沢月形線!$A$3:$G$33,MATCH('TSUKI-TIME'!$B$13,岩見沢月形線!$A$3:$A$33,0),FALSE),
IF(AND($B$7="平日",$B$11=乗換表!$F$6,$B$12="月形駅前"),HLOOKUP('TSUKI-TIME'!G11,江別月形線!$A$3:$C$62,MATCH('TSUKI-TIME'!$B$13,江別月形線!$A$3:$A$62,0),FALSE),
IF(AND($B$7="平日",$B$11=乗換表!$F$6,$B$12="月形役場前"),HLOOKUP('TSUKI-TIME'!G11,江別月形線!$A$4:$C$62,MATCH('TSUKI-TIME'!$B$13,江別月形線!$A$4:$A$62,0),FALSE),
IF(AND($B$7="平日",$B$11=乗換表!$F$7,$B$12="ＪＲ当別駅南口"),HLOOKUP('TSUKI-TIME'!G11,月形当別線!$L$2:$U$29,MATCH('TSUKI-TIME'!$B$13,月形当別線!$L$2:$L$29,0),FALSE),
IF(AND($B$7="平日",$B$11=乗換表!$F$7,$B$12="ＪＲ北海道医療大学駅"),HLOOKUP('TSUKI-TIME'!G11,月形当別線!$L$12:$U$29,MATCH('TSUKI-TIME'!$B$13,月形当別線!$L$12:$L$29,0),FALSE),
IF(AND($B$7="平日",$B$11=乗換表!$F$8,$B$12="ＪＲ北海道医療大学駅"),HLOOKUP('TSUKI-TIME'!G11,JR!$A$2:$J$4,MATCH('TSUKI-TIME'!$B$13,JR!$A$2:$A$4,0),FALSE),
IF(AND($B$7="平日",$B$11=乗換表!$F$8,$B$12="ＪＲ当別駅南口"),HLOOKUP('TSUKI-TIME'!G11,JR!$A$7:$J$8,MATCH('TSUKI-TIME'!$B$13,JR!$A$7:$A$8,0),FALSE),
IF(AND($B$7="土日祝日",$B$11=乗換表!$F$3,$B$12="月形駅"),HLOOKUP('TSUKI-TIME'!G11,月形当別線!$A$32:$H$59,MATCH('TSUKI-TIME'!$B$13,月形当別線!$A$32:$A$59,0),FALSE),
IF(AND($B$7="土日祝日",$B$11=乗換表!$F$3,$B$12="月形役場"),HLOOKUP('TSUKI-TIME'!G11,月形当別線!$A$34:$H$59,MATCH('TSUKI-TIME'!$B$13,月形当別線!$A$34:$A$59,0),FALSE),
IF(AND($B$7="土日祝日",$B$11=乗換表!$F$4,$B$12="月形駅"),HLOOKUP('TSUKI-TIME'!G11,月形浦臼線!$A$27:$D$49,MATCH('TSUKI-TIME'!$B$13,月形浦臼線!$A$27:$A$49,0),FALSE),
IF(AND($B$7="土日祝日",$B$11=乗換表!$F$4,$B$12="月形役場"),HLOOKUP('TSUKI-TIME'!G11,月形浦臼線!$A$29:$D$49,MATCH('TSUKI-TIME'!$B$13,月形浦臼線!$A$29:$A$49,0),FALSE),
IF(AND($B$7="土日祝日",$B$11=乗換表!$F$5,$B$12="月形駅前"),HLOOKUP('TSUKI-TIME'!G11,岩見沢月形線!$A$36:$D$67,MATCH('TSUKI-TIME'!$B$13,岩見沢月形線!$A$36:$A$67,0),FALSE),
IF(AND($B$7="土日祝日",$B$11=乗換表!$F$5,$B$12="月形役場"),HLOOKUP('TSUKI-TIME'!G11,岩見沢月形線!$A$37:$D$67,MATCH('TSUKI-TIME'!$B$13,岩見沢月形線!$A$37:$A$67,0),FALSE),
IF(AND($B$7="土日祝日",$B$11=乗換表!$F$7,$B$12="ＪＲ当別駅南口"),HLOOKUP('TSUKI-TIME'!G11,月形当別線!$L$32:$S$59,MATCH('TSUKI-TIME'!$B$13,月形当別線!$L$32:$L$59,0),FALSE),
IF(AND($B$7="土日祝日",$B$11=乗換表!$F$7,$B$12="ＪＲ北海道医療大学駅"),HLOOKUP('TSUKI-TIME'!G11,月形当別線!$L$42:$S$59,MATCH('TSUKI-TIME'!$B$13,月形当別線!$L$42:$L$59,0),FALSE),
IF(AND($B$7="土日祝日",$B$11=乗換表!$F$8,$B$12="ＪＲ北海道医療大学駅"),HLOOKUP('TSUKI-TIME'!G11,JR!$A$11:$H$13,MATCH('TSUKI-TIME'!$B$13,JR!$A$11:$A$13,0),FALSE),
IF(AND($B$7="土日祝日",$B$11=乗換表!$F$8,$B$12="ＪＲ当別駅南口"),HLOOKUP('TSUKI-TIME'!G11,JR!$A$16:$H$17,MATCH('TSUKI-TIME'!$B$13,JR!$A$16:$A$17,0),FALSE),
"")))))))))))))))))))))),"")</f>
        <v/>
      </c>
      <c r="H12" s="28" t="str">
        <f xml:space="preserve">
IFERROR(
IF(AND($B$7="平日",$B$11=乗換表!$F$3,$B$12="月形駅"),HLOOKUP('TSUKI-TIME'!H11,月形当別線!$A$2:$J$29,MATCH('TSUKI-TIME'!$B$13,月形当別線!$A$2:$A$29,0),FALSE),
IF(AND($B$7="平日",$B$11=乗換表!$F$3,$B$12="月形役場"),HLOOKUP('TSUKI-TIME'!H11,月形当別線!$A$4:$J$29,MATCH('TSUKI-TIME'!$B$13,月形当別線!$A$4:$A$29,0),FALSE),
IF(AND($B$7="平日",$B$11=乗換表!$F$4,$B$12="月形駅"),HLOOKUP('TSUKI-TIME'!H11,月形浦臼線!$A$2:$F$24,MATCH('TSUKI-TIME'!$B$13,月形浦臼線!$A$2:$A$24,0),FALSE),
IF(AND($B$7="平日",$B$11=乗換表!$F$4,$B$12="月形役場"),HLOOKUP('TSUKI-TIME'!H11,月形浦臼線!$A$4:$F$24,MATCH('TSUKI-TIME'!$B$13,月形浦臼線!$A$4:$A$24,0),FALSE),
IF(AND($B$7="平日",$B$11=乗換表!$F$5,$B$12="月形駅前"),HLOOKUP('TSUKI-TIME'!H11,岩見沢月形線!$A$2:$G$33,MATCH('TSUKI-TIME'!$B$13,岩見沢月形線!$A$2:$A$33,0),FALSE),
IF(AND($B$7="平日",$B$11=乗換表!$F$5,$B$12="月形役場"),HLOOKUP('TSUKI-TIME'!H11,岩見沢月形線!$A$3:$G$33,MATCH('TSUKI-TIME'!$B$13,岩見沢月形線!$A$3:$A$33,0),FALSE),
IF(AND($B$7="平日",$B$11=乗換表!$F$6,$B$12="月形駅前"),HLOOKUP('TSUKI-TIME'!H11,江別月形線!$A$3:$C$62,MATCH('TSUKI-TIME'!$B$13,江別月形線!$A$3:$A$62,0),FALSE),
IF(AND($B$7="平日",$B$11=乗換表!$F$6,$B$12="月形役場前"),HLOOKUP('TSUKI-TIME'!H11,江別月形線!$A$4:$C$62,MATCH('TSUKI-TIME'!$B$13,江別月形線!$A$4:$A$62,0),FALSE),
IF(AND($B$7="平日",$B$11=乗換表!$F$7,$B$12="ＪＲ当別駅南口"),HLOOKUP('TSUKI-TIME'!H11,月形当別線!$L$2:$U$29,MATCH('TSUKI-TIME'!$B$13,月形当別線!$L$2:$L$29,0),FALSE),
IF(AND($B$7="平日",$B$11=乗換表!$F$7,$B$12="ＪＲ北海道医療大学駅"),HLOOKUP('TSUKI-TIME'!H11,月形当別線!$L$12:$U$29,MATCH('TSUKI-TIME'!$B$13,月形当別線!$L$12:$L$29,0),FALSE),
IF(AND($B$7="平日",$B$11=乗換表!$F$8,$B$12="ＪＲ北海道医療大学駅"),HLOOKUP('TSUKI-TIME'!H11,JR!$A$2:$J$4,MATCH('TSUKI-TIME'!$B$13,JR!$A$2:$A$4,0),FALSE),
IF(AND($B$7="平日",$B$11=乗換表!$F$8,$B$12="ＪＲ当別駅南口"),HLOOKUP('TSUKI-TIME'!H11,JR!$A$7:$J$8,MATCH('TSUKI-TIME'!$B$13,JR!$A$7:$A$8,0),FALSE),
IF(AND($B$7="土日祝日",$B$11=乗換表!$F$3,$B$12="月形駅"),HLOOKUP('TSUKI-TIME'!H11,月形当別線!$A$32:$H$59,MATCH('TSUKI-TIME'!$B$13,月形当別線!$A$32:$A$59,0),FALSE),
IF(AND($B$7="土日祝日",$B$11=乗換表!$F$3,$B$12="月形役場"),HLOOKUP('TSUKI-TIME'!H11,月形当別線!$A$34:$H$59,MATCH('TSUKI-TIME'!$B$13,月形当別線!$A$34:$A$59,0),FALSE),
IF(AND($B$7="土日祝日",$B$11=乗換表!$F$4,$B$12="月形駅"),HLOOKUP('TSUKI-TIME'!H11,月形浦臼線!$A$27:$D$49,MATCH('TSUKI-TIME'!$B$13,月形浦臼線!$A$27:$A$49,0),FALSE),
IF(AND($B$7="土日祝日",$B$11=乗換表!$F$4,$B$12="月形役場"),HLOOKUP('TSUKI-TIME'!H11,月形浦臼線!$A$29:$D$49,MATCH('TSUKI-TIME'!$B$13,月形浦臼線!$A$29:$A$49,0),FALSE),
IF(AND($B$7="土日祝日",$B$11=乗換表!$F$5,$B$12="月形駅前"),HLOOKUP('TSUKI-TIME'!H11,岩見沢月形線!$A$36:$D$67,MATCH('TSUKI-TIME'!$B$13,岩見沢月形線!$A$36:$A$67,0),FALSE),
IF(AND($B$7="土日祝日",$B$11=乗換表!$F$5,$B$12="月形役場"),HLOOKUP('TSUKI-TIME'!H11,岩見沢月形線!$A$37:$D$67,MATCH('TSUKI-TIME'!$B$13,岩見沢月形線!$A$37:$A$67,0),FALSE),
IF(AND($B$7="土日祝日",$B$11=乗換表!$F$7,$B$12="ＪＲ当別駅南口"),HLOOKUP('TSUKI-TIME'!H11,月形当別線!$L$32:$S$59,MATCH('TSUKI-TIME'!$B$13,月形当別線!$L$32:$L$59,0),FALSE),
IF(AND($B$7="土日祝日",$B$11=乗換表!$F$7,$B$12="ＪＲ北海道医療大学駅"),HLOOKUP('TSUKI-TIME'!H11,月形当別線!$L$42:$S$59,MATCH('TSUKI-TIME'!$B$13,月形当別線!$L$42:$L$59,0),FALSE),
IF(AND($B$7="土日祝日",$B$11=乗換表!$F$8,$B$12="ＪＲ北海道医療大学駅"),HLOOKUP('TSUKI-TIME'!H11,JR!$A$11:$H$13,MATCH('TSUKI-TIME'!$B$13,JR!$A$11:$A$13,0),FALSE),
IF(AND($B$7="土日祝日",$B$11=乗換表!$F$8,$B$12="ＪＲ当別駅南口"),HLOOKUP('TSUKI-TIME'!H11,JR!$A$16:$H$17,MATCH('TSUKI-TIME'!$B$13,JR!$A$16:$A$17,0),FALSE),
"")))))))))))))))))))))),"")</f>
        <v/>
      </c>
      <c r="I12" s="28" t="str">
        <f xml:space="preserve">
IFERROR(
IF(AND($B$7="平日",$B$11=乗換表!$F$3,$B$12="月形駅"),HLOOKUP('TSUKI-TIME'!I11,月形当別線!$A$2:$J$29,MATCH('TSUKI-TIME'!$B$13,月形当別線!$A$2:$A$29,0),FALSE),
IF(AND($B$7="平日",$B$11=乗換表!$F$3,$B$12="月形役場"),HLOOKUP('TSUKI-TIME'!I11,月形当別線!$A$4:$J$29,MATCH('TSUKI-TIME'!$B$13,月形当別線!$A$4:$A$29,0),FALSE),
IF(AND($B$7="平日",$B$11=乗換表!$F$4,$B$12="月形駅"),HLOOKUP('TSUKI-TIME'!I11,月形浦臼線!$A$2:$F$24,MATCH('TSUKI-TIME'!$B$13,月形浦臼線!$A$2:$A$24,0),FALSE),
IF(AND($B$7="平日",$B$11=乗換表!$F$4,$B$12="月形役場"),HLOOKUP('TSUKI-TIME'!I11,月形浦臼線!$A$4:$F$24,MATCH('TSUKI-TIME'!$B$13,月形浦臼線!$A$4:$A$24,0),FALSE),
IF(AND($B$7="平日",$B$11=乗換表!$F$5,$B$12="月形駅前"),HLOOKUP('TSUKI-TIME'!I11,岩見沢月形線!$A$2:$G$33,MATCH('TSUKI-TIME'!$B$13,岩見沢月形線!$A$2:$A$33,0),FALSE),
IF(AND($B$7="平日",$B$11=乗換表!$F$5,$B$12="月形役場"),HLOOKUP('TSUKI-TIME'!I11,岩見沢月形線!$A$3:$G$33,MATCH('TSUKI-TIME'!$B$13,岩見沢月形線!$A$3:$A$33,0),FALSE),
IF(AND($B$7="平日",$B$11=乗換表!$F$6,$B$12="月形駅前"),HLOOKUP('TSUKI-TIME'!I11,江別月形線!$A$3:$C$62,MATCH('TSUKI-TIME'!$B$13,江別月形線!$A$3:$A$62,0),FALSE),
IF(AND($B$7="平日",$B$11=乗換表!$F$6,$B$12="月形役場前"),HLOOKUP('TSUKI-TIME'!I11,江別月形線!$A$4:$C$62,MATCH('TSUKI-TIME'!$B$13,江別月形線!$A$4:$A$62,0),FALSE),
IF(AND($B$7="平日",$B$11=乗換表!$F$7,$B$12="ＪＲ当別駅南口"),HLOOKUP('TSUKI-TIME'!I11,月形当別線!$L$2:$U$29,MATCH('TSUKI-TIME'!$B$13,月形当別線!$L$2:$L$29,0),FALSE),
IF(AND($B$7="平日",$B$11=乗換表!$F$7,$B$12="ＪＲ北海道医療大学駅"),HLOOKUP('TSUKI-TIME'!I11,月形当別線!$L$12:$U$29,MATCH('TSUKI-TIME'!$B$13,月形当別線!$L$12:$L$29,0),FALSE),
IF(AND($B$7="平日",$B$11=乗換表!$F$8,$B$12="ＪＲ北海道医療大学駅"),HLOOKUP('TSUKI-TIME'!I11,JR!$A$2:$J$4,MATCH('TSUKI-TIME'!$B$13,JR!$A$2:$A$4,0),FALSE),
IF(AND($B$7="平日",$B$11=乗換表!$F$8,$B$12="ＪＲ当別駅南口"),HLOOKUP('TSUKI-TIME'!I11,JR!$A$7:$J$8,MATCH('TSUKI-TIME'!$B$13,JR!$A$7:$A$8,0),FALSE),
IF(AND($B$7="土日祝日",$B$11=乗換表!$F$3,$B$12="月形駅"),HLOOKUP('TSUKI-TIME'!I11,月形当別線!$A$32:$H$59,MATCH('TSUKI-TIME'!$B$13,月形当別線!$A$32:$A$59,0),FALSE),
IF(AND($B$7="土日祝日",$B$11=乗換表!$F$3,$B$12="月形役場"),HLOOKUP('TSUKI-TIME'!I11,月形当別線!$A$34:$H$59,MATCH('TSUKI-TIME'!$B$13,月形当別線!$A$34:$A$59,0),FALSE),
IF(AND($B$7="土日祝日",$B$11=乗換表!$F$4,$B$12="月形駅"),HLOOKUP('TSUKI-TIME'!I11,月形浦臼線!$A$27:$D$49,MATCH('TSUKI-TIME'!$B$13,月形浦臼線!$A$27:$A$49,0),FALSE),
IF(AND($B$7="土日祝日",$B$11=乗換表!$F$4,$B$12="月形役場"),HLOOKUP('TSUKI-TIME'!I11,月形浦臼線!$A$29:$D$49,MATCH('TSUKI-TIME'!$B$13,月形浦臼線!$A$29:$A$49,0),FALSE),
IF(AND($B$7="土日祝日",$B$11=乗換表!$F$5,$B$12="月形駅前"),HLOOKUP('TSUKI-TIME'!I11,岩見沢月形線!$A$36:$D$67,MATCH('TSUKI-TIME'!$B$13,岩見沢月形線!$A$36:$A$67,0),FALSE),
IF(AND($B$7="土日祝日",$B$11=乗換表!$F$5,$B$12="月形役場"),HLOOKUP('TSUKI-TIME'!I11,岩見沢月形線!$A$37:$D$67,MATCH('TSUKI-TIME'!$B$13,岩見沢月形線!$A$37:$A$67,0),FALSE),
IF(AND($B$7="土日祝日",$B$11=乗換表!$F$7,$B$12="ＪＲ当別駅南口"),HLOOKUP('TSUKI-TIME'!I11,月形当別線!$L$32:$S$59,MATCH('TSUKI-TIME'!$B$13,月形当別線!$L$32:$L$59,0),FALSE),
IF(AND($B$7="土日祝日",$B$11=乗換表!$F$7,$B$12="ＪＲ北海道医療大学駅"),HLOOKUP('TSUKI-TIME'!I11,月形当別線!$L$42:$S$59,MATCH('TSUKI-TIME'!$B$13,月形当別線!$L$42:$L$59,0),FALSE),
IF(AND($B$7="土日祝日",$B$11=乗換表!$F$8,$B$12="ＪＲ北海道医療大学駅"),HLOOKUP('TSUKI-TIME'!I11,JR!$A$11:$H$13,MATCH('TSUKI-TIME'!$B$13,JR!$A$11:$A$13,0),FALSE),
IF(AND($B$7="土日祝日",$B$11=乗換表!$F$8,$B$12="ＪＲ当別駅南口"),HLOOKUP('TSUKI-TIME'!I11,JR!$A$16:$H$17,MATCH('TSUKI-TIME'!$B$13,JR!$A$16:$A$17,0),FALSE),
"")))))))))))))))))))))),"")</f>
        <v/>
      </c>
      <c r="J12" s="28" t="str">
        <f xml:space="preserve">
IFERROR(
IF(AND($B$7="平日",$B$11=乗換表!$F$3,$B$12="月形駅"),HLOOKUP('TSUKI-TIME'!J11,月形当別線!$A$2:$J$29,MATCH('TSUKI-TIME'!$B$13,月形当別線!$A$2:$A$29,0),FALSE),
IF(AND($B$7="平日",$B$11=乗換表!$F$3,$B$12="月形役場"),HLOOKUP('TSUKI-TIME'!J11,月形当別線!$A$4:$J$29,MATCH('TSUKI-TIME'!$B$13,月形当別線!$A$4:$A$29,0),FALSE),
IF(AND($B$7="平日",$B$11=乗換表!$F$4,$B$12="月形駅"),HLOOKUP('TSUKI-TIME'!J11,月形浦臼線!$A$2:$F$24,MATCH('TSUKI-TIME'!$B$13,月形浦臼線!$A$2:$A$24,0),FALSE),
IF(AND($B$7="平日",$B$11=乗換表!$F$4,$B$12="月形役場"),HLOOKUP('TSUKI-TIME'!J11,月形浦臼線!$A$4:$F$24,MATCH('TSUKI-TIME'!$B$13,月形浦臼線!$A$4:$A$24,0),FALSE),
IF(AND($B$7="平日",$B$11=乗換表!$F$5,$B$12="月形駅前"),HLOOKUP('TSUKI-TIME'!J11,岩見沢月形線!$A$2:$G$33,MATCH('TSUKI-TIME'!$B$13,岩見沢月形線!$A$2:$A$33,0),FALSE),
IF(AND($B$7="平日",$B$11=乗換表!$F$5,$B$12="月形役場"),HLOOKUP('TSUKI-TIME'!J11,岩見沢月形線!$A$3:$G$33,MATCH('TSUKI-TIME'!$B$13,岩見沢月形線!$A$3:$A$33,0),FALSE),
IF(AND($B$7="平日",$B$11=乗換表!$F$6,$B$12="月形駅前"),HLOOKUP('TSUKI-TIME'!J11,江別月形線!$A$3:$C$62,MATCH('TSUKI-TIME'!$B$13,江別月形線!$A$3:$A$62,0),FALSE),
IF(AND($B$7="平日",$B$11=乗換表!$F$6,$B$12="月形役場前"),HLOOKUP('TSUKI-TIME'!J11,江別月形線!$A$4:$C$62,MATCH('TSUKI-TIME'!$B$13,江別月形線!$A$4:$A$62,0),FALSE),
IF(AND($B$7="平日",$B$11=乗換表!$F$7,$B$12="ＪＲ当別駅南口"),HLOOKUP('TSUKI-TIME'!J11,月形当別線!$L$2:$U$29,MATCH('TSUKI-TIME'!$B$13,月形当別線!$L$2:$L$29,0),FALSE),
IF(AND($B$7="平日",$B$11=乗換表!$F$7,$B$12="ＪＲ北海道医療大学駅"),HLOOKUP('TSUKI-TIME'!J11,月形当別線!$L$12:$U$29,MATCH('TSUKI-TIME'!$B$13,月形当別線!$L$12:$L$29,0),FALSE),
IF(AND($B$7="平日",$B$11=乗換表!$F$8,$B$12="ＪＲ北海道医療大学駅"),HLOOKUP('TSUKI-TIME'!J11,JR!$A$2:$J$4,MATCH('TSUKI-TIME'!$B$13,JR!$A$2:$A$4,0),FALSE),
IF(AND($B$7="平日",$B$11=乗換表!$F$8,$B$12="ＪＲ当別駅南口"),HLOOKUP('TSUKI-TIME'!J11,JR!$A$7:$J$8,MATCH('TSUKI-TIME'!$B$13,JR!$A$7:$A$8,0),FALSE),
IF(AND($B$7="土日祝日",$B$11=乗換表!$F$3,$B$12="月形駅"),HLOOKUP('TSUKI-TIME'!J11,月形当別線!$A$32:$H$59,MATCH('TSUKI-TIME'!$B$13,月形当別線!$A$32:$A$59,0),FALSE),
IF(AND($B$7="土日祝日",$B$11=乗換表!$F$3,$B$12="月形役場"),HLOOKUP('TSUKI-TIME'!J11,月形当別線!$A$34:$H$59,MATCH('TSUKI-TIME'!$B$13,月形当別線!$A$34:$A$59,0),FALSE),
IF(AND($B$7="土日祝日",$B$11=乗換表!$F$4,$B$12="月形駅"),HLOOKUP('TSUKI-TIME'!J11,月形浦臼線!$A$27:$D$49,MATCH('TSUKI-TIME'!$B$13,月形浦臼線!$A$27:$A$49,0),FALSE),
IF(AND($B$7="土日祝日",$B$11=乗換表!$F$4,$B$12="月形役場"),HLOOKUP('TSUKI-TIME'!J11,月形浦臼線!$A$29:$D$49,MATCH('TSUKI-TIME'!$B$13,月形浦臼線!$A$29:$A$49,0),FALSE),
IF(AND($B$7="土日祝日",$B$11=乗換表!$F$5,$B$12="月形駅前"),HLOOKUP('TSUKI-TIME'!J11,岩見沢月形線!$A$36:$D$67,MATCH('TSUKI-TIME'!$B$13,岩見沢月形線!$A$36:$A$67,0),FALSE),
IF(AND($B$7="土日祝日",$B$11=乗換表!$F$5,$B$12="月形役場"),HLOOKUP('TSUKI-TIME'!J11,岩見沢月形線!$A$37:$D$67,MATCH('TSUKI-TIME'!$B$13,岩見沢月形線!$A$37:$A$67,0),FALSE),
IF(AND($B$7="土日祝日",$B$11=乗換表!$F$7,$B$12="ＪＲ当別駅南口"),HLOOKUP('TSUKI-TIME'!J11,月形当別線!$L$32:$S$59,MATCH('TSUKI-TIME'!$B$13,月形当別線!$L$32:$L$59,0),FALSE),
IF(AND($B$7="土日祝日",$B$11=乗換表!$F$7,$B$12="ＪＲ北海道医療大学駅"),HLOOKUP('TSUKI-TIME'!J11,月形当別線!$L$42:$S$59,MATCH('TSUKI-TIME'!$B$13,月形当別線!$L$42:$L$59,0),FALSE),
IF(AND($B$7="土日祝日",$B$11=乗換表!$F$8,$B$12="ＪＲ北海道医療大学駅"),HLOOKUP('TSUKI-TIME'!J11,JR!$A$11:$H$13,MATCH('TSUKI-TIME'!$B$13,JR!$A$11:$A$13,0),FALSE),
IF(AND($B$7="土日祝日",$B$11=乗換表!$F$8,$B$12="ＪＲ当別駅南口"),HLOOKUP('TSUKI-TIME'!J11,JR!$A$16:$H$17,MATCH('TSUKI-TIME'!$B$13,JR!$A$16:$A$17,0),FALSE),
"")))))))))))))))))))))),"")</f>
        <v/>
      </c>
      <c r="K12" s="28" t="str">
        <f xml:space="preserve">
IFERROR(
IF(AND($B$7="平日",$B$11=乗換表!$F$3,$B$12="月形駅"),HLOOKUP('TSUKI-TIME'!K11,月形当別線!$A$2:$J$29,MATCH('TSUKI-TIME'!$B$13,月形当別線!$A$2:$A$29,0),FALSE),
IF(AND($B$7="平日",$B$11=乗換表!$F$3,$B$12="月形役場"),HLOOKUP('TSUKI-TIME'!K11,月形当別線!$A$4:$J$29,MATCH('TSUKI-TIME'!$B$13,月形当別線!$A$4:$A$29,0),FALSE),
IF(AND($B$7="平日",$B$11=乗換表!$F$4,$B$12="月形駅"),HLOOKUP('TSUKI-TIME'!K11,月形浦臼線!$A$2:$F$24,MATCH('TSUKI-TIME'!$B$13,月形浦臼線!$A$2:$A$24,0),FALSE),
IF(AND($B$7="平日",$B$11=乗換表!$F$4,$B$12="月形役場"),HLOOKUP('TSUKI-TIME'!K11,月形浦臼線!$A$4:$F$24,MATCH('TSUKI-TIME'!$B$13,月形浦臼線!$A$4:$A$24,0),FALSE),
IF(AND($B$7="平日",$B$11=乗換表!$F$5,$B$12="月形駅前"),HLOOKUP('TSUKI-TIME'!K11,岩見沢月形線!$A$2:$G$33,MATCH('TSUKI-TIME'!$B$13,岩見沢月形線!$A$2:$A$33,0),FALSE),
IF(AND($B$7="平日",$B$11=乗換表!$F$5,$B$12="月形役場"),HLOOKUP('TSUKI-TIME'!K11,岩見沢月形線!$A$3:$G$33,MATCH('TSUKI-TIME'!$B$13,岩見沢月形線!$A$3:$A$33,0),FALSE),
IF(AND($B$7="平日",$B$11=乗換表!$F$6,$B$12="月形駅前"),HLOOKUP('TSUKI-TIME'!K11,江別月形線!$A$3:$C$62,MATCH('TSUKI-TIME'!$B$13,江別月形線!$A$3:$A$62,0),FALSE),
IF(AND($B$7="平日",$B$11=乗換表!$F$6,$B$12="月形役場前"),HLOOKUP('TSUKI-TIME'!K11,江別月形線!$A$4:$C$62,MATCH('TSUKI-TIME'!$B$13,江別月形線!$A$4:$A$62,0),FALSE),
IF(AND($B$7="平日",$B$11=乗換表!$F$7,$B$12="ＪＲ当別駅南口"),HLOOKUP('TSUKI-TIME'!K11,月形当別線!$L$2:$U$29,MATCH('TSUKI-TIME'!$B$13,月形当別線!$L$2:$L$29,0),FALSE),
IF(AND($B$7="平日",$B$11=乗換表!$F$7,$B$12="ＪＲ北海道医療大学駅"),HLOOKUP('TSUKI-TIME'!K11,月形当別線!$L$12:$U$29,MATCH('TSUKI-TIME'!$B$13,月形当別線!$L$12:$L$29,0),FALSE),
IF(AND($B$7="平日",$B$11=乗換表!$F$8,$B$12="ＪＲ北海道医療大学駅"),HLOOKUP('TSUKI-TIME'!K11,JR!$A$2:$J$4,MATCH('TSUKI-TIME'!$B$13,JR!$A$2:$A$4,0),FALSE),
IF(AND($B$7="平日",$B$11=乗換表!$F$8,$B$12="ＪＲ当別駅南口"),HLOOKUP('TSUKI-TIME'!K11,JR!$A$7:$J$8,MATCH('TSUKI-TIME'!$B$13,JR!$A$7:$A$8,0),FALSE),
IF(AND($B$7="土日祝日",$B$11=乗換表!$F$3,$B$12="月形駅"),HLOOKUP('TSUKI-TIME'!K11,月形当別線!$A$32:$H$59,MATCH('TSUKI-TIME'!$B$13,月形当別線!$A$32:$A$59,0),FALSE),
IF(AND($B$7="土日祝日",$B$11=乗換表!$F$3,$B$12="月形役場"),HLOOKUP('TSUKI-TIME'!K11,月形当別線!$A$34:$H$59,MATCH('TSUKI-TIME'!$B$13,月形当別線!$A$34:$A$59,0),FALSE),
IF(AND($B$7="土日祝日",$B$11=乗換表!$F$4,$B$12="月形駅"),HLOOKUP('TSUKI-TIME'!K11,月形浦臼線!$A$27:$D$49,MATCH('TSUKI-TIME'!$B$13,月形浦臼線!$A$27:$A$49,0),FALSE),
IF(AND($B$7="土日祝日",$B$11=乗換表!$F$4,$B$12="月形役場"),HLOOKUP('TSUKI-TIME'!K11,月形浦臼線!$A$29:$D$49,MATCH('TSUKI-TIME'!$B$13,月形浦臼線!$A$29:$A$49,0),FALSE),
IF(AND($B$7="土日祝日",$B$11=乗換表!$F$5,$B$12="月形駅前"),HLOOKUP('TSUKI-TIME'!K11,岩見沢月形線!$A$36:$D$67,MATCH('TSUKI-TIME'!$B$13,岩見沢月形線!$A$36:$A$67,0),FALSE),
IF(AND($B$7="土日祝日",$B$11=乗換表!$F$5,$B$12="月形役場"),HLOOKUP('TSUKI-TIME'!K11,岩見沢月形線!$A$37:$D$67,MATCH('TSUKI-TIME'!$B$13,岩見沢月形線!$A$37:$A$67,0),FALSE),
IF(AND($B$7="土日祝日",$B$11=乗換表!$F$7,$B$12="ＪＲ当別駅南口"),HLOOKUP('TSUKI-TIME'!K11,月形当別線!$L$32:$S$59,MATCH('TSUKI-TIME'!$B$13,月形当別線!$L$32:$L$59,0),FALSE),
IF(AND($B$7="土日祝日",$B$11=乗換表!$F$7,$B$12="ＪＲ北海道医療大学駅"),HLOOKUP('TSUKI-TIME'!K11,月形当別線!$L$42:$S$59,MATCH('TSUKI-TIME'!$B$13,月形当別線!$L$42:$L$59,0),FALSE),
IF(AND($B$7="土日祝日",$B$11=乗換表!$F$8,$B$12="ＪＲ北海道医療大学駅"),HLOOKUP('TSUKI-TIME'!K11,JR!$A$11:$H$13,MATCH('TSUKI-TIME'!$B$13,JR!$A$11:$A$13,0),FALSE),
IF(AND($B$7="土日祝日",$B$11=乗換表!$F$8,$B$12="ＪＲ当別駅南口"),HLOOKUP('TSUKI-TIME'!K11,JR!$A$16:$H$17,MATCH('TSUKI-TIME'!$B$13,JR!$A$16:$A$17,0),FALSE),
"")))))))))))))))))))))),"")</f>
        <v/>
      </c>
      <c r="L12" s="28" t="str">
        <f xml:space="preserve">
IFERROR(
IF(AND($B$7="平日",$B$11=乗換表!$F$3,$B$12="月形駅"),HLOOKUP('TSUKI-TIME'!L11,月形当別線!$A$2:$J$29,MATCH('TSUKI-TIME'!$B$13,月形当別線!$A$2:$A$29,0),FALSE),
IF(AND($B$7="平日",$B$11=乗換表!$F$3,$B$12="月形役場"),HLOOKUP('TSUKI-TIME'!L11,月形当別線!$A$4:$J$29,MATCH('TSUKI-TIME'!$B$13,月形当別線!$A$4:$A$29,0),FALSE),
IF(AND($B$7="平日",$B$11=乗換表!$F$4,$B$12="月形駅"),HLOOKUP('TSUKI-TIME'!L11,月形浦臼線!$A$2:$F$24,MATCH('TSUKI-TIME'!$B$13,月形浦臼線!$A$2:$A$24,0),FALSE),
IF(AND($B$7="平日",$B$11=乗換表!$F$4,$B$12="月形役場"),HLOOKUP('TSUKI-TIME'!L11,月形浦臼線!$A$4:$F$24,MATCH('TSUKI-TIME'!$B$13,月形浦臼線!$A$4:$A$24,0),FALSE),
IF(AND($B$7="平日",$B$11=乗換表!$F$5,$B$12="月形駅前"),HLOOKUP('TSUKI-TIME'!L11,岩見沢月形線!$A$2:$G$33,MATCH('TSUKI-TIME'!$B$13,岩見沢月形線!$A$2:$A$33,0),FALSE),
IF(AND($B$7="平日",$B$11=乗換表!$F$5,$B$12="月形役場"),HLOOKUP('TSUKI-TIME'!L11,岩見沢月形線!$A$3:$G$33,MATCH('TSUKI-TIME'!$B$13,岩見沢月形線!$A$3:$A$33,0),FALSE),
IF(AND($B$7="平日",$B$11=乗換表!$F$6,$B$12="月形駅前"),HLOOKUP('TSUKI-TIME'!L11,江別月形線!$A$3:$C$62,MATCH('TSUKI-TIME'!$B$13,江別月形線!$A$3:$A$62,0),FALSE),
IF(AND($B$7="平日",$B$11=乗換表!$F$6,$B$12="月形役場前"),HLOOKUP('TSUKI-TIME'!L11,江別月形線!$A$4:$C$62,MATCH('TSUKI-TIME'!$B$13,江別月形線!$A$4:$A$62,0),FALSE),
IF(AND($B$7="平日",$B$11=乗換表!$F$7,$B$12="ＪＲ当別駅南口"),HLOOKUP('TSUKI-TIME'!L11,月形当別線!$L$2:$U$29,MATCH('TSUKI-TIME'!$B$13,月形当別線!$L$2:$L$29,0),FALSE),
IF(AND($B$7="平日",$B$11=乗換表!$F$7,$B$12="ＪＲ北海道医療大学駅"),HLOOKUP('TSUKI-TIME'!L11,月形当別線!$L$12:$U$29,MATCH('TSUKI-TIME'!$B$13,月形当別線!$L$12:$L$29,0),FALSE),
IF(AND($B$7="平日",$B$11=乗換表!$F$8,$B$12="ＪＲ北海道医療大学駅"),HLOOKUP('TSUKI-TIME'!L11,JR!$A$2:$J$4,MATCH('TSUKI-TIME'!$B$13,JR!$A$2:$A$4,0),FALSE),
IF(AND($B$7="平日",$B$11=乗換表!$F$8,$B$12="ＪＲ当別駅南口"),HLOOKUP('TSUKI-TIME'!L11,JR!$A$7:$J$8,MATCH('TSUKI-TIME'!$B$13,JR!$A$7:$A$8,0),FALSE),
IF(AND($B$7="土日祝日",$B$11=乗換表!$F$3,$B$12="月形駅"),HLOOKUP('TSUKI-TIME'!L11,月形当別線!$A$32:$H$59,MATCH('TSUKI-TIME'!$B$13,月形当別線!$A$32:$A$59,0),FALSE),
IF(AND($B$7="土日祝日",$B$11=乗換表!$F$3,$B$12="月形役場"),HLOOKUP('TSUKI-TIME'!L11,月形当別線!$A$34:$H$59,MATCH('TSUKI-TIME'!$B$13,月形当別線!$A$34:$A$59,0),FALSE),
IF(AND($B$7="土日祝日",$B$11=乗換表!$F$4,$B$12="月形駅"),HLOOKUP('TSUKI-TIME'!L11,月形浦臼線!$A$27:$D$49,MATCH('TSUKI-TIME'!$B$13,月形浦臼線!$A$27:$A$49,0),FALSE),
IF(AND($B$7="土日祝日",$B$11=乗換表!$F$4,$B$12="月形役場"),HLOOKUP('TSUKI-TIME'!L11,月形浦臼線!$A$29:$D$49,MATCH('TSUKI-TIME'!$B$13,月形浦臼線!$A$29:$A$49,0),FALSE),
IF(AND($B$7="土日祝日",$B$11=乗換表!$F$5,$B$12="月形駅前"),HLOOKUP('TSUKI-TIME'!L11,岩見沢月形線!$A$36:$D$67,MATCH('TSUKI-TIME'!$B$13,岩見沢月形線!$A$36:$A$67,0),FALSE),
IF(AND($B$7="土日祝日",$B$11=乗換表!$F$5,$B$12="月形役場"),HLOOKUP('TSUKI-TIME'!L11,岩見沢月形線!$A$37:$D$67,MATCH('TSUKI-TIME'!$B$13,岩見沢月形線!$A$37:$A$67,0),FALSE),
IF(AND($B$7="土日祝日",$B$11=乗換表!$F$7,$B$12="ＪＲ当別駅南口"),HLOOKUP('TSUKI-TIME'!L11,月形当別線!$L$32:$S$59,MATCH('TSUKI-TIME'!$B$13,月形当別線!$L$32:$L$59,0),FALSE),
IF(AND($B$7="土日祝日",$B$11=乗換表!$F$7,$B$12="ＪＲ北海道医療大学駅"),HLOOKUP('TSUKI-TIME'!L11,月形当別線!$L$42:$S$59,MATCH('TSUKI-TIME'!$B$13,月形当別線!$L$42:$L$59,0),FALSE),
IF(AND($B$7="土日祝日",$B$11=乗換表!$F$8,$B$12="ＪＲ北海道医療大学駅"),HLOOKUP('TSUKI-TIME'!L11,JR!$A$11:$H$13,MATCH('TSUKI-TIME'!$B$13,JR!$A$11:$A$13,0),FALSE),
IF(AND($B$7="土日祝日",$B$11=乗換表!$F$8,$B$12="ＪＲ当別駅南口"),HLOOKUP('TSUKI-TIME'!L11,JR!$A$16:$H$17,MATCH('TSUKI-TIME'!$B$13,JR!$A$16:$A$17,0),FALSE),
"")))))))))))))))))))))),"")</f>
        <v/>
      </c>
      <c r="M12" s="28" t="str">
        <f xml:space="preserve">
IFERROR(
IF(AND($B$7="平日",$B$11=乗換表!$F$3,$B$12="月形駅"),HLOOKUP('TSUKI-TIME'!M11,月形当別線!$A$2:$J$29,MATCH('TSUKI-TIME'!$B$13,月形当別線!$A$2:$A$29,0),FALSE),
IF(AND($B$7="平日",$B$11=乗換表!$F$3,$B$12="月形役場"),HLOOKUP('TSUKI-TIME'!M11,月形当別線!$A$4:$J$29,MATCH('TSUKI-TIME'!$B$13,月形当別線!$A$4:$A$29,0),FALSE),
IF(AND($B$7="平日",$B$11=乗換表!$F$4,$B$12="月形駅"),HLOOKUP('TSUKI-TIME'!M11,月形浦臼線!$A$2:$F$24,MATCH('TSUKI-TIME'!$B$13,月形浦臼線!$A$2:$A$24,0),FALSE),
IF(AND($B$7="平日",$B$11=乗換表!$F$4,$B$12="月形役場"),HLOOKUP('TSUKI-TIME'!M11,月形浦臼線!$A$4:$F$24,MATCH('TSUKI-TIME'!$B$13,月形浦臼線!$A$4:$A$24,0),FALSE),
IF(AND($B$7="平日",$B$11=乗換表!$F$5,$B$12="月形駅前"),HLOOKUP('TSUKI-TIME'!M11,岩見沢月形線!$A$2:$G$33,MATCH('TSUKI-TIME'!$B$13,岩見沢月形線!$A$2:$A$33,0),FALSE),
IF(AND($B$7="平日",$B$11=乗換表!$F$5,$B$12="月形役場"),HLOOKUP('TSUKI-TIME'!M11,岩見沢月形線!$A$3:$G$33,MATCH('TSUKI-TIME'!$B$13,岩見沢月形線!$A$3:$A$33,0),FALSE),
IF(AND($B$7="平日",$B$11=乗換表!$F$6,$B$12="月形駅前"),HLOOKUP('TSUKI-TIME'!M11,江別月形線!$A$3:$C$62,MATCH('TSUKI-TIME'!$B$13,江別月形線!$A$3:$A$62,0),FALSE),
IF(AND($B$7="平日",$B$11=乗換表!$F$6,$B$12="月形役場前"),HLOOKUP('TSUKI-TIME'!M11,江別月形線!$A$4:$C$62,MATCH('TSUKI-TIME'!$B$13,江別月形線!$A$4:$A$62,0),FALSE),
IF(AND($B$7="平日",$B$11=乗換表!$F$7,$B$12="ＪＲ当別駅南口"),HLOOKUP('TSUKI-TIME'!M11,月形当別線!$L$2:$U$29,MATCH('TSUKI-TIME'!$B$13,月形当別線!$L$2:$L$29,0),FALSE),
IF(AND($B$7="平日",$B$11=乗換表!$F$7,$B$12="ＪＲ北海道医療大学駅"),HLOOKUP('TSUKI-TIME'!M11,月形当別線!$L$12:$U$29,MATCH('TSUKI-TIME'!$B$13,月形当別線!$L$12:$L$29,0),FALSE),
IF(AND($B$7="平日",$B$11=乗換表!$F$8,$B$12="ＪＲ北海道医療大学駅"),HLOOKUP('TSUKI-TIME'!M11,JR!$A$2:$J$4,MATCH('TSUKI-TIME'!$B$13,JR!$A$2:$A$4,0),FALSE),
IF(AND($B$7="平日",$B$11=乗換表!$F$8,$B$12="ＪＲ当別駅南口"),HLOOKUP('TSUKI-TIME'!M11,JR!$A$7:$J$8,MATCH('TSUKI-TIME'!$B$13,JR!$A$7:$A$8,0),FALSE),
IF(AND($B$7="土日祝日",$B$11=乗換表!$F$3,$B$12="月形駅"),HLOOKUP('TSUKI-TIME'!M11,月形当別線!$A$32:$H$59,MATCH('TSUKI-TIME'!$B$13,月形当別線!$A$32:$A$59,0),FALSE),
IF(AND($B$7="土日祝日",$B$11=乗換表!$F$3,$B$12="月形役場"),HLOOKUP('TSUKI-TIME'!M11,月形当別線!$A$34:$H$59,MATCH('TSUKI-TIME'!$B$13,月形当別線!$A$34:$A$59,0),FALSE),
IF(AND($B$7="土日祝日",$B$11=乗換表!$F$4,$B$12="月形駅"),HLOOKUP('TSUKI-TIME'!M11,月形浦臼線!$A$27:$D$49,MATCH('TSUKI-TIME'!$B$13,月形浦臼線!$A$27:$A$49,0),FALSE),
IF(AND($B$7="土日祝日",$B$11=乗換表!$F$4,$B$12="月形役場"),HLOOKUP('TSUKI-TIME'!M11,月形浦臼線!$A$29:$D$49,MATCH('TSUKI-TIME'!$B$13,月形浦臼線!$A$29:$A$49,0),FALSE),
IF(AND($B$7="土日祝日",$B$11=乗換表!$F$5,$B$12="月形駅前"),HLOOKUP('TSUKI-TIME'!M11,岩見沢月形線!$A$36:$D$67,MATCH('TSUKI-TIME'!$B$13,岩見沢月形線!$A$36:$A$67,0),FALSE),
IF(AND($B$7="土日祝日",$B$11=乗換表!$F$5,$B$12="月形役場"),HLOOKUP('TSUKI-TIME'!M11,岩見沢月形線!$A$37:$D$67,MATCH('TSUKI-TIME'!$B$13,岩見沢月形線!$A$37:$A$67,0),FALSE),
IF(AND($B$7="土日祝日",$B$11=乗換表!$F$7,$B$12="ＪＲ当別駅南口"),HLOOKUP('TSUKI-TIME'!M11,月形当別線!$L$32:$S$59,MATCH('TSUKI-TIME'!$B$13,月形当別線!$L$32:$L$59,0),FALSE),
IF(AND($B$7="土日祝日",$B$11=乗換表!$F$7,$B$12="ＪＲ北海道医療大学駅"),HLOOKUP('TSUKI-TIME'!M11,月形当別線!$L$42:$S$59,MATCH('TSUKI-TIME'!$B$13,月形当別線!$L$42:$L$59,0),FALSE),
IF(AND($B$7="土日祝日",$B$11=乗換表!$F$8,$B$12="ＪＲ北海道医療大学駅"),HLOOKUP('TSUKI-TIME'!M11,JR!$A$11:$H$13,MATCH('TSUKI-TIME'!$B$13,JR!$A$11:$A$13,0),FALSE),
IF(AND($B$7="土日祝日",$B$11=乗換表!$F$8,$B$12="ＪＲ当別駅南口"),HLOOKUP('TSUKI-TIME'!M11,JR!$A$16:$H$17,MATCH('TSUKI-TIME'!$B$13,JR!$A$16:$A$17,0),FALSE),
"")))))))))))))))))))))),"")</f>
        <v/>
      </c>
      <c r="N12" s="40" t="str">
        <f xml:space="preserve">
IFERROR(
IF(AND($B$7="平日",$B$11=乗換表!$F$3,$B$12="月形駅"),HLOOKUP('TSUKI-TIME'!N11,月形当別線!$A$2:$J$29,MATCH('TSUKI-TIME'!$B$13,月形当別線!$A$2:$A$29,0),FALSE),
IF(AND($B$7="平日",$B$11=乗換表!$F$3,$B$12="月形役場"),HLOOKUP('TSUKI-TIME'!N11,月形当別線!$A$4:$J$29,MATCH('TSUKI-TIME'!$B$13,月形当別線!$A$4:$A$29,0),FALSE),
IF(AND($B$7="平日",$B$11=乗換表!$F$4,$B$12="月形駅"),HLOOKUP('TSUKI-TIME'!N11,月形浦臼線!$A$2:$F$24,MATCH('TSUKI-TIME'!$B$13,月形浦臼線!$A$2:$A$24,0),FALSE),
IF(AND($B$7="平日",$B$11=乗換表!$F$4,$B$12="月形役場"),HLOOKUP('TSUKI-TIME'!N11,月形浦臼線!$A$4:$F$24,MATCH('TSUKI-TIME'!$B$13,月形浦臼線!$A$4:$A$24,0),FALSE),
IF(AND($B$7="平日",$B$11=乗換表!$F$5,$B$12="月形駅前"),HLOOKUP('TSUKI-TIME'!N11,岩見沢月形線!$A$2:$G$33,MATCH('TSUKI-TIME'!$B$13,岩見沢月形線!$A$2:$A$33,0),FALSE),
IF(AND($B$7="平日",$B$11=乗換表!$F$5,$B$12="月形役場"),HLOOKUP('TSUKI-TIME'!N11,岩見沢月形線!$A$3:$G$33,MATCH('TSUKI-TIME'!$B$13,岩見沢月形線!$A$3:$A$33,0),FALSE),
IF(AND($B$7="平日",$B$11=乗換表!$F$6,$B$12="月形駅前"),HLOOKUP('TSUKI-TIME'!N11,江別月形線!$A$3:$C$62,MATCH('TSUKI-TIME'!$B$13,江別月形線!$A$3:$A$62,0),FALSE),
IF(AND($B$7="平日",$B$11=乗換表!$F$6,$B$12="月形役場前"),HLOOKUP('TSUKI-TIME'!N11,江別月形線!$A$4:$C$62,MATCH('TSUKI-TIME'!$B$13,江別月形線!$A$4:$A$62,0),FALSE),
IF(AND($B$7="平日",$B$11=乗換表!$F$7,$B$12="ＪＲ当別駅南口"),HLOOKUP('TSUKI-TIME'!N11,月形当別線!$L$2:$U$29,MATCH('TSUKI-TIME'!$B$13,月形当別線!$L$2:$L$29,0),FALSE),
IF(AND($B$7="平日",$B$11=乗換表!$F$7,$B$12="ＪＲ北海道医療大学駅"),HLOOKUP('TSUKI-TIME'!N11,月形当別線!$L$12:$U$29,MATCH('TSUKI-TIME'!$B$13,月形当別線!$L$12:$L$29,0),FALSE),
IF(AND($B$7="平日",$B$11=乗換表!$F$8,$B$12="ＪＲ北海道医療大学駅"),HLOOKUP('TSUKI-TIME'!N11,JR!$A$2:$J$4,MATCH('TSUKI-TIME'!$B$13,JR!$A$2:$A$4,0),FALSE),
IF(AND($B$7="平日",$B$11=乗換表!$F$8,$B$12="ＪＲ当別駅南口"),HLOOKUP('TSUKI-TIME'!N11,JR!$A$7:$J$8,MATCH('TSUKI-TIME'!$B$13,JR!$A$7:$A$8,0),FALSE),
IF(AND($B$7="土日祝日",$B$11=乗換表!$F$3,$B$12="月形駅"),HLOOKUP('TSUKI-TIME'!N11,月形当別線!$A$32:$H$59,MATCH('TSUKI-TIME'!$B$13,月形当別線!$A$32:$A$59,0),FALSE),
IF(AND($B$7="土日祝日",$B$11=乗換表!$F$3,$B$12="月形役場"),HLOOKUP('TSUKI-TIME'!N11,月形当別線!$A$34:$H$59,MATCH('TSUKI-TIME'!$B$13,月形当別線!$A$34:$A$59,0),FALSE),
IF(AND($B$7="土日祝日",$B$11=乗換表!$F$4,$B$12="月形駅"),HLOOKUP('TSUKI-TIME'!N11,月形浦臼線!$A$27:$D$49,MATCH('TSUKI-TIME'!$B$13,月形浦臼線!$A$27:$A$49,0),FALSE),
IF(AND($B$7="土日祝日",$B$11=乗換表!$F$4,$B$12="月形役場"),HLOOKUP('TSUKI-TIME'!N11,月形浦臼線!$A$29:$D$49,MATCH('TSUKI-TIME'!$B$13,月形浦臼線!$A$29:$A$49,0),FALSE),
IF(AND($B$7="土日祝日",$B$11=乗換表!$F$5,$B$12="月形駅前"),HLOOKUP('TSUKI-TIME'!N11,岩見沢月形線!$A$36:$D$67,MATCH('TSUKI-TIME'!$B$13,岩見沢月形線!$A$36:$A$67,0),FALSE),
IF(AND($B$7="土日祝日",$B$11=乗換表!$F$5,$B$12="月形役場"),HLOOKUP('TSUKI-TIME'!N11,岩見沢月形線!$A$37:$D$67,MATCH('TSUKI-TIME'!$B$13,岩見沢月形線!$A$37:$A$67,0),FALSE),
IF(AND($B$7="土日祝日",$B$11=乗換表!$F$7,$B$12="ＪＲ当別駅南口"),HLOOKUP('TSUKI-TIME'!N11,月形当別線!$L$32:$S$59,MATCH('TSUKI-TIME'!$B$13,月形当別線!$L$32:$L$59,0),FALSE),
IF(AND($B$7="土日祝日",$B$11=乗換表!$F$7,$B$12="ＪＲ北海道医療大学駅"),HLOOKUP('TSUKI-TIME'!N11,月形当別線!$L$42:$S$59,MATCH('TSUKI-TIME'!$B$13,月形当別線!$L$42:$L$59,0),FALSE),
IF(AND($B$7="土日祝日",$B$11=乗換表!$F$8,$B$12="ＪＲ北海道医療大学駅"),HLOOKUP('TSUKI-TIME'!N11,JR!$A$11:$H$13,MATCH('TSUKI-TIME'!$B$13,JR!$A$11:$A$13,0),FALSE),
IF(AND($B$7="土日祝日",$B$11=乗換表!$F$8,$B$12="ＪＲ当別駅南口"),HLOOKUP('TSUKI-TIME'!N11,JR!$A$16:$H$17,MATCH('TSUKI-TIME'!$B$13,JR!$A$16:$A$17,0),FALSE),
"")))))))))))))))))))))),"")</f>
        <v/>
      </c>
      <c r="O12" s="68"/>
    </row>
    <row r="13" spans="1:15" ht="19.5">
      <c r="A13" s="32" t="s">
        <v>101</v>
      </c>
      <c r="B13" s="47"/>
      <c r="D13" s="59" t="str">
        <f xml:space="preserve">
IF($B$14="","",$B$14)</f>
        <v/>
      </c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1"/>
    </row>
    <row r="14" spans="1:15" ht="19.5">
      <c r="A14" s="32" t="s">
        <v>103</v>
      </c>
      <c r="B14" s="47"/>
      <c r="D14" s="29" t="s">
        <v>130</v>
      </c>
      <c r="E14" s="30" t="str">
        <f xml:space="preserve">
IF(B15="","",B15)</f>
        <v/>
      </c>
      <c r="F14" s="28" t="str" cm="1">
        <f t="array" ref="F14" xml:space="preserve">
IF(F12="","",
IF(AND($B$7="平日",$B$14=乗換表!$F$4,$B$15="月形駅"),MIN(IF(月形浦臼線!$B$2:$F$2&gt;='TSUKI-TIME'!F12,月形浦臼線!$B$2:$F$2)),
IF(AND($B$7="平日",$B$14=乗換表!$F$4,$B$15="月形役場"),MIN(IF(月形浦臼線!$B$4:$F$4&gt;='TSUKI-TIME'!F12,月形浦臼線!$B$4:$F$4)),
IF(AND($B$7="平日",$B$14=乗換表!$F$5,$B$15="月形駅前"),MIN(IF(岩見沢月形線!$B$2:$G$2&gt;='TSUKI-TIME'!F12,岩見沢月形線!$B$2:$G$2)),
IF(AND($B$7="平日",$B$14=乗換表!$F$5,$B$15="月形役場"),MIN(IF(岩見沢月形線!$B$3:$G$3&gt;='TSUKI-TIME'!F12,岩見沢月形線!$B$3:$G$3)),
IF(AND($B$7="平日",$B$14=乗換表!$F$6,$B$15="月形駅前"),MIN(IF(江別月形線!$B$3:$C$3&gt;='TSUKI-TIME'!F12,江別月形線!$B$3:$C$3)),
IF(AND($B$7="平日",$B$14=乗換表!$F$6,$B$15="月形役場前"),MIN(IF(江別月形線!$B$4:$C$4&gt;='TSUKI-TIME'!F12,江別月形線!$B$4:$C$4)),
IF(AND($B$7="平日",$B$14=乗換表!$F$8,$B$15="ＪＲ北海道医療大学駅"),MIN(IF(JR!$B$2:$J$2&gt;='TSUKI-TIME'!F12,JR!$B$2:$J$2)),
IF(AND($B$7="平日",$B$14=乗換表!$F$8,$B$15="ＪＲ当別駅南口"),MIN(IF(JR!$B$7:$J$7&gt;='TSUKI-TIME'!F12,JR!$B$7:$J$7)),
IF(AND($B$7="土日祝日",$B$14=乗換表!$F$4,$B$15="月形駅"),MIN(IF(月形浦臼線!$B$27:$D$27&gt;='TSUKI-TIME'!F12,月形浦臼線!$B$27:$D$27)),
IF(AND($B$7="土日祝日",$B$14=乗換表!$F$4,$B$15="月形役場"),MIN(IF(月形浦臼線!$B$29:$D$29&gt;='TSUKI-TIME'!F12,月形浦臼線!$B$29:$D$29)),
IF(AND($B$7="土日祝日",$B$14=乗換表!$F$5,$B$15="月形駅前"),MIN(IF(岩見沢月形線!$B$36:$D$36&gt;='TSUKI-TIME'!F12,岩見沢月形線!$B$36:$D$36)),
IF(AND($B$7="土日祝日",$B$14=乗換表!$F$5,$B$15="月形役場"),MIN(IF(岩見沢月形線!$B$37:$D$37&gt;='TSUKI-TIME'!F12,岩見沢月形線!$B$37:$D$37)),
IF(AND($B$7="土日祝日",$B$14=乗換表!$F$8,$B$15="ＪＲ北海道医療大学駅"),MIN(IF(JR!$B$11:$H$11&gt;='TSUKI-TIME'!F12,JR!$B$11:$H$11)),
IF(AND($B$7="土日祝日",$B$14=乗換表!$F$8,$B$15="ＪＲ当別駅南口"),MIN(IF(JR!$B$16:$H$16&gt;='TSUKI-TIME'!F12,JR!$B$16:$H$16)),
"")))))))))))))))</f>
        <v/>
      </c>
      <c r="G14" s="28" t="str" cm="1">
        <f t="array" ref="G14" xml:space="preserve">
IF(G12="","",
IF(AND($B$7="平日",$B$14=乗換表!$F$4,$B$15="月形駅"),MIN(IF(月形浦臼線!$B$2:$F$2&gt;='TSUKI-TIME'!G12,月形浦臼線!$B$2:$F$2)),
IF(AND($B$7="平日",$B$14=乗換表!$F$4,$B$15="月形役場"),MIN(IF(月形浦臼線!$B$4:$F$4&gt;='TSUKI-TIME'!G12,月形浦臼線!$B$4:$F$4)),
IF(AND($B$7="平日",$B$14=乗換表!$F$5,$B$15="月形駅前"),MIN(IF(岩見沢月形線!$B$2:$G$2&gt;='TSUKI-TIME'!G12,岩見沢月形線!$B$2:$G$2)),
IF(AND($B$7="平日",$B$14=乗換表!$F$5,$B$15="月形役場"),MIN(IF(岩見沢月形線!$B$3:$G$3&gt;='TSUKI-TIME'!G12,岩見沢月形線!$B$3:$G$3)),
IF(AND($B$7="平日",$B$14=乗換表!$F$6,$B$15="月形駅前"),MIN(IF(江別月形線!$B$3:$C$3&gt;='TSUKI-TIME'!G12,江別月形線!$B$3:$C$3)),
IF(AND($B$7="平日",$B$14=乗換表!$F$6,$B$15="月形役場前"),MIN(IF(江別月形線!$B$4:$C$4&gt;='TSUKI-TIME'!G12,江別月形線!$B$4:$C$4)),
IF(AND($B$7="平日",$B$14=乗換表!$F$8,$B$15="ＪＲ北海道医療大学駅"),MIN(IF(JR!$B$2:$J$2&gt;='TSUKI-TIME'!G12,JR!$B$2:$J$2)),
IF(AND($B$7="平日",$B$14=乗換表!$F$8,$B$15="ＪＲ当別駅南口"),MIN(IF(JR!$B$7:$J$7&gt;='TSUKI-TIME'!G12,JR!$B$7:$J$7)),
IF(AND($B$7="土日祝日",$B$14=乗換表!$F$4,$B$15="月形駅"),MIN(IF(月形浦臼線!$B$27:$D$27&gt;='TSUKI-TIME'!G12,月形浦臼線!$B$27:$D$27)),
IF(AND($B$7="土日祝日",$B$14=乗換表!$F$4,$B$15="月形役場"),MIN(IF(月形浦臼線!$B$29:$D$29&gt;='TSUKI-TIME'!G12,月形浦臼線!$B$29:$D$29)),
IF(AND($B$7="土日祝日",$B$14=乗換表!$F$5,$B$15="月形駅前"),MIN(IF(岩見沢月形線!$B$36:$D$36&gt;='TSUKI-TIME'!G12,岩見沢月形線!$B$36:$D$36)),
IF(AND($B$7="土日祝日",$B$14=乗換表!$F$5,$B$15="月形役場"),MIN(IF(岩見沢月形線!$B$37:$D$37&gt;='TSUKI-TIME'!G12,岩見沢月形線!$B$37:$D$37)),
IF(AND($B$7="土日祝日",$B$14=乗換表!$F$8,$B$15="ＪＲ北海道医療大学駅"),MIN(IF(JR!$B$11:$H$11&gt;='TSUKI-TIME'!G12,JR!$B$11:$H$11)),
IF(AND($B$7="土日祝日",$B$14=乗換表!$F$8,$B$15="ＪＲ当別駅南口"),MIN(IF(JR!$B$16:$H$16&gt;='TSUKI-TIME'!G12,JR!$B$16:$H$16)),
"")))))))))))))))</f>
        <v/>
      </c>
      <c r="H14" s="28" t="str" cm="1">
        <f t="array" ref="H14" xml:space="preserve">
IF(H12="","",
IF(AND($B$7="平日",$B$14=乗換表!$F$4,$B$15="月形駅"),MIN(IF(月形浦臼線!$B$2:$F$2&gt;='TSUKI-TIME'!H12,月形浦臼線!$B$2:$F$2)),
IF(AND($B$7="平日",$B$14=乗換表!$F$4,$B$15="月形役場"),MIN(IF(月形浦臼線!$B$4:$F$4&gt;='TSUKI-TIME'!H12,月形浦臼線!$B$4:$F$4)),
IF(AND($B$7="平日",$B$14=乗換表!$F$5,$B$15="月形駅前"),MIN(IF(岩見沢月形線!$B$2:$G$2&gt;='TSUKI-TIME'!H12,岩見沢月形線!$B$2:$G$2)),
IF(AND($B$7="平日",$B$14=乗換表!$F$5,$B$15="月形役場"),MIN(IF(岩見沢月形線!$B$3:$G$3&gt;='TSUKI-TIME'!H12,岩見沢月形線!$B$3:$G$3)),
IF(AND($B$7="平日",$B$14=乗換表!$F$6,$B$15="月形駅前"),MIN(IF(江別月形線!$B$3:$C$3&gt;='TSUKI-TIME'!H12,江別月形線!$B$3:$C$3)),
IF(AND($B$7="平日",$B$14=乗換表!$F$6,$B$15="月形役場前"),MIN(IF(江別月形線!$B$4:$C$4&gt;='TSUKI-TIME'!H12,江別月形線!$B$4:$C$4)),
IF(AND($B$7="平日",$B$14=乗換表!$F$8,$B$15="ＪＲ北海道医療大学駅"),MIN(IF(JR!$B$2:$J$2&gt;='TSUKI-TIME'!H12,JR!$B$2:$J$2)),
IF(AND($B$7="平日",$B$14=乗換表!$F$8,$B$15="ＪＲ当別駅南口"),MIN(IF(JR!$B$7:$J$7&gt;='TSUKI-TIME'!H12,JR!$B$7:$J$7)),
IF(AND($B$7="土日祝日",$B$14=乗換表!$F$4,$B$15="月形駅"),MIN(IF(月形浦臼線!$B$27:$D$27&gt;='TSUKI-TIME'!H12,月形浦臼線!$B$27:$D$27)),
IF(AND($B$7="土日祝日",$B$14=乗換表!$F$4,$B$15="月形役場"),MIN(IF(月形浦臼線!$B$29:$D$29&gt;='TSUKI-TIME'!H12,月形浦臼線!$B$29:$D$29)),
IF(AND($B$7="土日祝日",$B$14=乗換表!$F$5,$B$15="月形駅前"),MIN(IF(岩見沢月形線!$B$36:$D$36&gt;='TSUKI-TIME'!H12,岩見沢月形線!$B$36:$D$36)),
IF(AND($B$7="土日祝日",$B$14=乗換表!$F$5,$B$15="月形役場"),MIN(IF(岩見沢月形線!$B$37:$D$37&gt;='TSUKI-TIME'!H12,岩見沢月形線!$B$37:$D$37)),
IF(AND($B$7="土日祝日",$B$14=乗換表!$F$8,$B$15="ＪＲ北海道医療大学駅"),MIN(IF(JR!$B$11:$H$11&gt;='TSUKI-TIME'!H12,JR!$B$11:$H$11)),
IF(AND($B$7="土日祝日",$B$14=乗換表!$F$8,$B$15="ＪＲ当別駅南口"),MIN(IF(JR!$B$16:$H$16&gt;='TSUKI-TIME'!H12,JR!$B$16:$H$16)),
"")))))))))))))))</f>
        <v/>
      </c>
      <c r="I14" s="28" t="str" cm="1">
        <f t="array" ref="I14" xml:space="preserve">
IF(I12="","",
IF(AND($B$7="平日",$B$14=乗換表!$F$4,$B$15="月形駅"),MIN(IF(月形浦臼線!$B$2:$F$2&gt;='TSUKI-TIME'!I12,月形浦臼線!$B$2:$F$2)),
IF(AND($B$7="平日",$B$14=乗換表!$F$4,$B$15="月形役場"),MIN(IF(月形浦臼線!$B$4:$F$4&gt;='TSUKI-TIME'!I12,月形浦臼線!$B$4:$F$4)),
IF(AND($B$7="平日",$B$14=乗換表!$F$5,$B$15="月形駅前"),MIN(IF(岩見沢月形線!$B$2:$G$2&gt;='TSUKI-TIME'!I12,岩見沢月形線!$B$2:$G$2)),
IF(AND($B$7="平日",$B$14=乗換表!$F$5,$B$15="月形役場"),MIN(IF(岩見沢月形線!$B$3:$G$3&gt;='TSUKI-TIME'!I12,岩見沢月形線!$B$3:$G$3)),
IF(AND($B$7="平日",$B$14=乗換表!$F$6,$B$15="月形駅前"),MIN(IF(江別月形線!$B$3:$C$3&gt;='TSUKI-TIME'!I12,江別月形線!$B$3:$C$3)),
IF(AND($B$7="平日",$B$14=乗換表!$F$6,$B$15="月形役場前"),MIN(IF(江別月形線!$B$4:$C$4&gt;='TSUKI-TIME'!I12,江別月形線!$B$4:$C$4)),
IF(AND($B$7="平日",$B$14=乗換表!$F$8,$B$15="ＪＲ北海道医療大学駅"),MIN(IF(JR!$B$2:$J$2&gt;='TSUKI-TIME'!I12,JR!$B$2:$J$2)),
IF(AND($B$7="平日",$B$14=乗換表!$F$8,$B$15="ＪＲ当別駅南口"),MIN(IF(JR!$B$7:$J$7&gt;='TSUKI-TIME'!I12,JR!$B$7:$J$7)),
IF(AND($B$7="土日祝日",$B$14=乗換表!$F$4,$B$15="月形駅"),MIN(IF(月形浦臼線!$B$27:$D$27&gt;='TSUKI-TIME'!I12,月形浦臼線!$B$27:$D$27)),
IF(AND($B$7="土日祝日",$B$14=乗換表!$F$4,$B$15="月形役場"),MIN(IF(月形浦臼線!$B$29:$D$29&gt;='TSUKI-TIME'!I12,月形浦臼線!$B$29:$D$29)),
IF(AND($B$7="土日祝日",$B$14=乗換表!$F$5,$B$15="月形駅前"),MIN(IF(岩見沢月形線!$B$36:$D$36&gt;='TSUKI-TIME'!I12,岩見沢月形線!$B$36:$D$36)),
IF(AND($B$7="土日祝日",$B$14=乗換表!$F$5,$B$15="月形役場"),MIN(IF(岩見沢月形線!$B$37:$D$37&gt;='TSUKI-TIME'!I12,岩見沢月形線!$B$37:$D$37)),
IF(AND($B$7="土日祝日",$B$14=乗換表!$F$8,$B$15="ＪＲ北海道医療大学駅"),MIN(IF(JR!$B$11:$H$11&gt;='TSUKI-TIME'!I12,JR!$B$11:$H$11)),
IF(AND($B$7="土日祝日",$B$14=乗換表!$F$8,$B$15="ＪＲ当別駅南口"),MIN(IF(JR!$B$16:$H$16&gt;='TSUKI-TIME'!I12,JR!$B$16:$H$16)),
"")))))))))))))))</f>
        <v/>
      </c>
      <c r="J14" s="28" t="str" cm="1">
        <f t="array" ref="J14" xml:space="preserve">
IF(J12="","",
IF(AND($B$7="平日",$B$14=乗換表!$F$4,$B$15="月形駅"),MIN(IF(月形浦臼線!$B$2:$F$2&gt;='TSUKI-TIME'!J12,月形浦臼線!$B$2:$F$2)),
IF(AND($B$7="平日",$B$14=乗換表!$F$4,$B$15="月形役場"),MIN(IF(月形浦臼線!$B$4:$F$4&gt;='TSUKI-TIME'!J12,月形浦臼線!$B$4:$F$4)),
IF(AND($B$7="平日",$B$14=乗換表!$F$5,$B$15="月形駅前"),MIN(IF(岩見沢月形線!$B$2:$G$2&gt;='TSUKI-TIME'!J12,岩見沢月形線!$B$2:$G$2)),
IF(AND($B$7="平日",$B$14=乗換表!$F$5,$B$15="月形役場"),MIN(IF(岩見沢月形線!$B$3:$G$3&gt;='TSUKI-TIME'!J12,岩見沢月形線!$B$3:$G$3)),
IF(AND($B$7="平日",$B$14=乗換表!$F$6,$B$15="月形駅前"),MIN(IF(江別月形線!$B$3:$C$3&gt;='TSUKI-TIME'!J12,江別月形線!$B$3:$C$3)),
IF(AND($B$7="平日",$B$14=乗換表!$F$6,$B$15="月形役場前"),MIN(IF(江別月形線!$B$4:$C$4&gt;='TSUKI-TIME'!J12,江別月形線!$B$4:$C$4)),
IF(AND($B$7="平日",$B$14=乗換表!$F$8,$B$15="ＪＲ北海道医療大学駅"),MIN(IF(JR!$B$2:$J$2&gt;='TSUKI-TIME'!J12,JR!$B$2:$J$2)),
IF(AND($B$7="平日",$B$14=乗換表!$F$8,$B$15="ＪＲ当別駅南口"),MIN(IF(JR!$B$7:$J$7&gt;='TSUKI-TIME'!J12,JR!$B$7:$J$7)),
IF(AND($B$7="土日祝日",$B$14=乗換表!$F$4,$B$15="月形駅"),MIN(IF(月形浦臼線!$B$27:$D$27&gt;='TSUKI-TIME'!J12,月形浦臼線!$B$27:$D$27)),
IF(AND($B$7="土日祝日",$B$14=乗換表!$F$4,$B$15="月形役場"),MIN(IF(月形浦臼線!$B$29:$D$29&gt;='TSUKI-TIME'!J12,月形浦臼線!$B$29:$D$29)),
IF(AND($B$7="土日祝日",$B$14=乗換表!$F$5,$B$15="月形駅前"),MIN(IF(岩見沢月形線!$B$36:$D$36&gt;='TSUKI-TIME'!J12,岩見沢月形線!$B$36:$D$36)),
IF(AND($B$7="土日祝日",$B$14=乗換表!$F$5,$B$15="月形役場"),MIN(IF(岩見沢月形線!$B$37:$D$37&gt;='TSUKI-TIME'!J12,岩見沢月形線!$B$37:$D$37)),
IF(AND($B$7="土日祝日",$B$14=乗換表!$F$8,$B$15="ＪＲ北海道医療大学駅"),MIN(IF(JR!$B$11:$H$11&gt;='TSUKI-TIME'!J12,JR!$B$11:$H$11)),
IF(AND($B$7="土日祝日",$B$14=乗換表!$F$8,$B$15="ＪＲ当別駅南口"),MIN(IF(JR!$B$16:$H$16&gt;='TSUKI-TIME'!J12,JR!$B$16:$H$16)),
"")))))))))))))))</f>
        <v/>
      </c>
      <c r="K14" s="28" t="str" cm="1">
        <f t="array" ref="K14" xml:space="preserve">
IF(K12="","",
IF(AND($B$7="平日",$B$14=乗換表!$F$4,$B$15="月形駅"),MIN(IF(月形浦臼線!$B$2:$F$2&gt;='TSUKI-TIME'!K12,月形浦臼線!$B$2:$F$2)),
IF(AND($B$7="平日",$B$14=乗換表!$F$4,$B$15="月形役場"),MIN(IF(月形浦臼線!$B$4:$F$4&gt;='TSUKI-TIME'!K12,月形浦臼線!$B$4:$F$4)),
IF(AND($B$7="平日",$B$14=乗換表!$F$5,$B$15="月形駅前"),MIN(IF(岩見沢月形線!$B$2:$G$2&gt;='TSUKI-TIME'!K12,岩見沢月形線!$B$2:$G$2)),
IF(AND($B$7="平日",$B$14=乗換表!$F$5,$B$15="月形役場"),MIN(IF(岩見沢月形線!$B$3:$G$3&gt;='TSUKI-TIME'!K12,岩見沢月形線!$B$3:$G$3)),
IF(AND($B$7="平日",$B$14=乗換表!$F$6,$B$15="月形駅前"),MIN(IF(江別月形線!$B$3:$C$3&gt;='TSUKI-TIME'!K12,江別月形線!$B$3:$C$3)),
IF(AND($B$7="平日",$B$14=乗換表!$F$6,$B$15="月形役場前"),MIN(IF(江別月形線!$B$4:$C$4&gt;='TSUKI-TIME'!K12,江別月形線!$B$4:$C$4)),
IF(AND($B$7="平日",$B$14=乗換表!$F$8,$B$15="ＪＲ北海道医療大学駅"),MIN(IF(JR!$B$2:$J$2&gt;='TSUKI-TIME'!K12,JR!$B$2:$J$2)),
IF(AND($B$7="平日",$B$14=乗換表!$F$8,$B$15="ＪＲ当別駅南口"),MIN(IF(JR!$B$7:$J$7&gt;='TSUKI-TIME'!K12,JR!$B$7:$J$7)),
IF(AND($B$7="土日祝日",$B$14=乗換表!$F$4,$B$15="月形駅"),MIN(IF(月形浦臼線!$B$27:$D$27&gt;='TSUKI-TIME'!K12,月形浦臼線!$B$27:$D$27)),
IF(AND($B$7="土日祝日",$B$14=乗換表!$F$4,$B$15="月形役場"),MIN(IF(月形浦臼線!$B$29:$D$29&gt;='TSUKI-TIME'!K12,月形浦臼線!$B$29:$D$29)),
IF(AND($B$7="土日祝日",$B$14=乗換表!$F$5,$B$15="月形駅前"),MIN(IF(岩見沢月形線!$B$36:$D$36&gt;='TSUKI-TIME'!K12,岩見沢月形線!$B$36:$D$36)),
IF(AND($B$7="土日祝日",$B$14=乗換表!$F$5,$B$15="月形役場"),MIN(IF(岩見沢月形線!$B$37:$D$37&gt;='TSUKI-TIME'!K12,岩見沢月形線!$B$37:$D$37)),
IF(AND($B$7="土日祝日",$B$14=乗換表!$F$8,$B$15="ＪＲ北海道医療大学駅"),MIN(IF(JR!$B$11:$H$11&gt;='TSUKI-TIME'!K12,JR!$B$11:$H$11)),
IF(AND($B$7="土日祝日",$B$14=乗換表!$F$8,$B$15="ＪＲ当別駅南口"),MIN(IF(JR!$B$16:$H$16&gt;='TSUKI-TIME'!K12,JR!$B$16:$H$16)),
"")))))))))))))))</f>
        <v/>
      </c>
      <c r="L14" s="28" t="str" cm="1">
        <f t="array" ref="L14" xml:space="preserve">
IF(L12="","",
IF(AND($B$7="平日",$B$14=乗換表!$F$4,$B$15="月形駅"),MIN(IF(月形浦臼線!$B$2:$F$2&gt;='TSUKI-TIME'!L12,月形浦臼線!$B$2:$F$2)),
IF(AND($B$7="平日",$B$14=乗換表!$F$4,$B$15="月形役場"),MIN(IF(月形浦臼線!$B$4:$F$4&gt;='TSUKI-TIME'!L12,月形浦臼線!$B$4:$F$4)),
IF(AND($B$7="平日",$B$14=乗換表!$F$5,$B$15="月形駅前"),MIN(IF(岩見沢月形線!$B$2:$G$2&gt;='TSUKI-TIME'!L12,岩見沢月形線!$B$2:$G$2)),
IF(AND($B$7="平日",$B$14=乗換表!$F$5,$B$15="月形役場"),MIN(IF(岩見沢月形線!$B$3:$G$3&gt;='TSUKI-TIME'!L12,岩見沢月形線!$B$3:$G$3)),
IF(AND($B$7="平日",$B$14=乗換表!$F$6,$B$15="月形駅前"),MIN(IF(江別月形線!$B$3:$C$3&gt;='TSUKI-TIME'!L12,江別月形線!$B$3:$C$3)),
IF(AND($B$7="平日",$B$14=乗換表!$F$6,$B$15="月形役場前"),MIN(IF(江別月形線!$B$4:$C$4&gt;='TSUKI-TIME'!L12,江別月形線!$B$4:$C$4)),
IF(AND($B$7="平日",$B$14=乗換表!$F$8,$B$15="ＪＲ北海道医療大学駅"),MIN(IF(JR!$B$2:$J$2&gt;='TSUKI-TIME'!L12,JR!$B$2:$J$2)),
IF(AND($B$7="平日",$B$14=乗換表!$F$8,$B$15="ＪＲ当別駅南口"),MIN(IF(JR!$B$7:$J$7&gt;='TSUKI-TIME'!L12,JR!$B$7:$J$7)),
IF(AND($B$7="土日祝日",$B$14=乗換表!$F$4,$B$15="月形駅"),MIN(IF(月形浦臼線!$B$27:$D$27&gt;='TSUKI-TIME'!L12,月形浦臼線!$B$27:$D$27)),
IF(AND($B$7="土日祝日",$B$14=乗換表!$F$4,$B$15="月形役場"),MIN(IF(月形浦臼線!$B$29:$D$29&gt;='TSUKI-TIME'!L12,月形浦臼線!$B$29:$D$29)),
IF(AND($B$7="土日祝日",$B$14=乗換表!$F$5,$B$15="月形駅前"),MIN(IF(岩見沢月形線!$B$36:$D$36&gt;='TSUKI-TIME'!L12,岩見沢月形線!$B$36:$D$36)),
IF(AND($B$7="土日祝日",$B$14=乗換表!$F$5,$B$15="月形役場"),MIN(IF(岩見沢月形線!$B$37:$D$37&gt;='TSUKI-TIME'!L12,岩見沢月形線!$B$37:$D$37)),
IF(AND($B$7="土日祝日",$B$14=乗換表!$F$8,$B$15="ＪＲ北海道医療大学駅"),MIN(IF(JR!$B$11:$H$11&gt;='TSUKI-TIME'!L12,JR!$B$11:$H$11)),
IF(AND($B$7="土日祝日",$B$14=乗換表!$F$8,$B$15="ＪＲ当別駅南口"),MIN(IF(JR!$B$16:$H$16&gt;='TSUKI-TIME'!L12,JR!$B$16:$H$16)),
"")))))))))))))))</f>
        <v/>
      </c>
      <c r="M14" s="28" t="str" cm="1">
        <f t="array" ref="M14" xml:space="preserve">
IF(M12="","",
IF(AND($B$7="平日",$B$14=乗換表!$F$4,$B$15="月形駅"),MIN(IF(月形浦臼線!$B$2:$F$2&gt;='TSUKI-TIME'!M12,月形浦臼線!$B$2:$F$2)),
IF(AND($B$7="平日",$B$14=乗換表!$F$4,$B$15="月形役場"),MIN(IF(月形浦臼線!$B$4:$F$4&gt;='TSUKI-TIME'!M12,月形浦臼線!$B$4:$F$4)),
IF(AND($B$7="平日",$B$14=乗換表!$F$5,$B$15="月形駅前"),MIN(IF(岩見沢月形線!$B$2:$G$2&gt;='TSUKI-TIME'!M12,岩見沢月形線!$B$2:$G$2)),
IF(AND($B$7="平日",$B$14=乗換表!$F$5,$B$15="月形役場"),MIN(IF(岩見沢月形線!$B$3:$G$3&gt;='TSUKI-TIME'!M12,岩見沢月形線!$B$3:$G$3)),
IF(AND($B$7="平日",$B$14=乗換表!$F$6,$B$15="月形駅前"),MIN(IF(江別月形線!$B$3:$C$3&gt;='TSUKI-TIME'!M12,江別月形線!$B$3:$C$3)),
IF(AND($B$7="平日",$B$14=乗換表!$F$6,$B$15="月形役場前"),MIN(IF(江別月形線!$B$4:$C$4&gt;='TSUKI-TIME'!M12,江別月形線!$B$4:$C$4)),
IF(AND($B$7="平日",$B$14=乗換表!$F$8,$B$15="ＪＲ北海道医療大学駅"),MIN(IF(JR!$B$2:$J$2&gt;='TSUKI-TIME'!M12,JR!$B$2:$J$2)),
IF(AND($B$7="平日",$B$14=乗換表!$F$8,$B$15="ＪＲ当別駅南口"),MIN(IF(JR!$B$7:$J$7&gt;='TSUKI-TIME'!M12,JR!$B$7:$J$7)),
IF(AND($B$7="土日祝日",$B$14=乗換表!$F$4,$B$15="月形駅"),MIN(IF(月形浦臼線!$B$27:$D$27&gt;='TSUKI-TIME'!M12,月形浦臼線!$B$27:$D$27)),
IF(AND($B$7="土日祝日",$B$14=乗換表!$F$4,$B$15="月形役場"),MIN(IF(月形浦臼線!$B$29:$D$29&gt;='TSUKI-TIME'!M12,月形浦臼線!$B$29:$D$29)),
IF(AND($B$7="土日祝日",$B$14=乗換表!$F$5,$B$15="月形駅前"),MIN(IF(岩見沢月形線!$B$36:$D$36&gt;='TSUKI-TIME'!M12,岩見沢月形線!$B$36:$D$36)),
IF(AND($B$7="土日祝日",$B$14=乗換表!$F$5,$B$15="月形役場"),MIN(IF(岩見沢月形線!$B$37:$D$37&gt;='TSUKI-TIME'!M12,岩見沢月形線!$B$37:$D$37)),
IF(AND($B$7="土日祝日",$B$14=乗換表!$F$8,$B$15="ＪＲ北海道医療大学駅"),MIN(IF(JR!$B$11:$H$11&gt;='TSUKI-TIME'!M12,JR!$B$11:$H$11)),
IF(AND($B$7="土日祝日",$B$14=乗換表!$F$8,$B$15="ＪＲ当別駅南口"),MIN(IF(JR!$B$16:$H$16&gt;='TSUKI-TIME'!M12,JR!$B$16:$H$16)),
"")))))))))))))))</f>
        <v/>
      </c>
      <c r="N14" s="40" t="str" cm="1">
        <f t="array" ref="N14" xml:space="preserve">
IF(N12="","",
IF(AND($B$7="平日",$B$14=乗換表!$F$4,$B$15="月形駅"),MIN(IF(月形浦臼線!$B$2:$F$2&gt;='TSUKI-TIME'!N12,月形浦臼線!$B$2:$F$2)),
IF(AND($B$7="平日",$B$14=乗換表!$F$4,$B$15="月形役場"),MIN(IF(月形浦臼線!$B$4:$F$4&gt;='TSUKI-TIME'!N12,月形浦臼線!$B$4:$F$4)),
IF(AND($B$7="平日",$B$14=乗換表!$F$5,$B$15="月形駅前"),MIN(IF(岩見沢月形線!$B$2:$G$2&gt;='TSUKI-TIME'!N12,岩見沢月形線!$B$2:$G$2)),
IF(AND($B$7="平日",$B$14=乗換表!$F$5,$B$15="月形役場"),MIN(IF(岩見沢月形線!$B$3:$G$3&gt;='TSUKI-TIME'!N12,岩見沢月形線!$B$3:$G$3)),
IF(AND($B$7="平日",$B$14=乗換表!$F$6,$B$15="月形駅前"),MIN(IF(江別月形線!$B$3:$C$3&gt;='TSUKI-TIME'!N12,江別月形線!$B$3:$C$3)),
IF(AND($B$7="平日",$B$14=乗換表!$F$6,$B$15="月形役場前"),MIN(IF(江別月形線!$B$4:$C$4&gt;='TSUKI-TIME'!N12,江別月形線!$B$4:$C$4)),
IF(AND($B$7="平日",$B$14=乗換表!$F$8,$B$15="ＪＲ北海道医療大学駅"),MIN(IF(JR!$B$2:$J$2&gt;='TSUKI-TIME'!N12,JR!$B$2:$J$2)),
IF(AND($B$7="平日",$B$14=乗換表!$F$8,$B$15="ＪＲ当別駅南口"),MIN(IF(JR!$B$7:$J$7&gt;='TSUKI-TIME'!N12,JR!$B$7:$J$7)),
IF(AND($B$7="土日祝日",$B$14=乗換表!$F$4,$B$15="月形駅"),MIN(IF(月形浦臼線!$B$27:$D$27&gt;='TSUKI-TIME'!N12,月形浦臼線!$B$27:$D$27)),
IF(AND($B$7="土日祝日",$B$14=乗換表!$F$4,$B$15="月形役場"),MIN(IF(月形浦臼線!$B$29:$D$29&gt;='TSUKI-TIME'!N12,月形浦臼線!$B$29:$D$29)),
IF(AND($B$7="土日祝日",$B$14=乗換表!$F$5,$B$15="月形駅前"),MIN(IF(岩見沢月形線!$B$36:$D$36&gt;='TSUKI-TIME'!N12,岩見沢月形線!$B$36:$D$36)),
IF(AND($B$7="土日祝日",$B$14=乗換表!$F$5,$B$15="月形役場"),MIN(IF(岩見沢月形線!$B$37:$D$37&gt;='TSUKI-TIME'!N12,岩見沢月形線!$B$37:$D$37)),
IF(AND($B$7="土日祝日",$B$14=乗換表!$F$8,$B$15="ＪＲ北海道医療大学駅"),MIN(IF(JR!$B$11:$H$11&gt;='TSUKI-TIME'!N12,JR!$B$11:$H$11)),
IF(AND($B$7="土日祝日",$B$14=乗換表!$F$8,$B$15="ＪＲ当別駅南口"),MIN(IF(JR!$B$16:$H$16&gt;='TSUKI-TIME'!N12,JR!$B$16:$H$16)),
"")))))))))))))))</f>
        <v/>
      </c>
      <c r="O14" s="67" t="str" cm="1">
        <f t="array" ref="O14" xml:space="preserve">
IFERROR(IF(F14="","",
IF(AND($B$11=乗換表!$F$7,$B$14=乗換表!$H$4),INDEX('乗換月形浦臼線料金 '!$C$3:$Y$25,HLOOKUP($B$15,'乗換月形浦臼線料金 '!$C$1:$Y$2,2,FALSE),VLOOKUP($B$16,'乗換月形浦臼線料金 '!$A$3:$B$25,2,FALSE)),
IF($B$14=乗換表!$H$5,INDEX(岩見沢月形線料金!$C$3:$AH$34,HLOOKUP($B$15,岩見沢月形線料金!$C$1:$AH$2,2,FALSE),VLOOKUP($B$16,岩見沢月形線料金!$A$3:$B$34,2,FALSE)),
IF($B$14=乗換表!$H$6,INDEX(江別月形線料金!$C$3:$BK$63,HLOOKUP($B$15,江別月形線料金!$C$1:$BK$2,2,FALSE),VLOOKUP($B$16,江別月形線料金!$A$3:$B$63,2,FALSE)),IF($B$14=乗換表!$H$3,INDEX(JR料金!$C$3:$E$5,HLOOKUP($B$15,JR料金!$C$1:$E$2,2,FALSE),VLOOKUP($B$16,JR料金!$A$3:$B$5,2,FALSE)),""))))),"")</f>
        <v/>
      </c>
    </row>
    <row r="15" spans="1:15" ht="20.25" thickBot="1">
      <c r="A15" s="32" t="s">
        <v>100</v>
      </c>
      <c r="B15" s="47"/>
      <c r="D15" s="35" t="s">
        <v>131</v>
      </c>
      <c r="E15" s="36" t="str">
        <f xml:space="preserve">
IF(B16="","",B16)</f>
        <v/>
      </c>
      <c r="F15" s="38" t="str">
        <f xml:space="preserve">
IFERROR(
IF(AND($B$7="平日",$B$14=乗換表!$F$4,$B$15="月形駅"),HLOOKUP('TSUKI-TIME'!F14,月形浦臼線!$A$2:$F$24,MATCH('TSUKI-TIME'!$B$16,月形浦臼線!$A$2:$A$24,0),FALSE),
IF(AND($B$7="平日",$B$14=乗換表!$F$4,$B$15="月形役場"),HLOOKUP('TSUKI-TIME'!F14,月形浦臼線!$A$4:$F$24,MATCH('TSUKI-TIME'!$B$16,月形浦臼線!$A$4:$A$24,0),FALSE),
IF(AND($B$7="平日",$B$14=乗換表!$F$5,$B$15="月形駅前"),HLOOKUP('TSUKI-TIME'!F14,岩見沢月形線!$A$2:$G$33,MATCH('TSUKI-TIME'!$B$16,岩見沢月形線!$A$2:$A$33,0),FALSE),
IF(AND($B$7="平日",$B$14=乗換表!$F$5,$B$15="月形役場"),HLOOKUP('TSUKI-TIME'!F14,岩見沢月形線!$A$3:$G$33,MATCH('TSUKI-TIME'!$B$16,岩見沢月形線!$A$3:$A$33,0),FALSE),
IF(AND($B$7="平日",$B$14=乗換表!$F$6,$B$15="月形駅前"),HLOOKUP('TSUKI-TIME'!F14,江別月形線!$B$3:$C$62,MATCH('TSUKI-TIME'!$B$16,江別月形線!$A$3:$A$62,0),FALSE),
IF(AND($B$7="平日",$B$14=乗換表!$F$6,$B$15="月形役場前"),HLOOKUP('TSUKI-TIME'!F14,江別月形線!$B$4:$C$62,MATCH('TSUKI-TIME'!$B$16,江別月形線!$A$4:$A$62,0),FALSE),
IF(AND($B$7="平日",$B$14=乗換表!$F$8,$B$15="ＪＲ北海道医療大学駅"),HLOOKUP('TSUKI-TIME'!F14,JR!$A$2:$J$4,MATCH('TSUKI-TIME'!$B$16,JR!$A$2:$A$4,0),FALSE),
IF(AND($B$7="平日",$B$14=乗換表!$F$8,$B$15="ＪＲ当別駅南口"),HLOOKUP('TSUKI-TIME'!F14,JR!$A$7:$J$8,MATCH('TSUKI-TIME'!$B$16,JR!$A$7:$A$8,0),FALSE),
IF(AND($B$7="土日祝日",$B$14=乗換表!$F$4,$B$15="月形駅"),HLOOKUP('TSUKI-TIME'!F14,月形浦臼線!$A$27:$D$49,MATCH('TSUKI-TIME'!$B$16,月形浦臼線!$A$27:$A$49,0),FALSE),
IF(AND($B$7="土日祝日",$B$14=乗換表!$F$4,$B$15="月形役場"),HLOOKUP('TSUKI-TIME'!F14,月形浦臼線!$A$29:$D$49,MATCH('TSUKI-TIME'!$B$16,月形浦臼線!$A$29:$A$49,0),FALSE),
IF(AND($B$7="土日祝日",$B$14=乗換表!$F$5,$B$15="月形駅前"),HLOOKUP('TSUKI-TIME'!F14,岩見沢月形線!$A$36:$D$67,MATCH('TSUKI-TIME'!$B$16,岩見沢月形線!$A$36:$A$67,0),FALSE),
IF(AND($B$7="土日祝日",$B$14=乗換表!$F$5,$B$15="月形役場"),HLOOKUP('TSUKI-TIME'!F14,岩見沢月形線!$A$37:$D$67,MATCH('TSUKI-TIME'!$B$16,岩見沢月形線!$A$37:$A$67,0),FALSE),
IF(AND($B$7="土日祝日",$B$14=乗換表!$F$8,$B$15="ＪＲ北海道医療大学駅"),HLOOKUP('TSUKI-TIME'!F14,JR!$A$11:$H$13,MATCH('TSUKI-TIME'!$B$16,JR!$A$11:$A$13,0),FALSE),
IF(AND($B$7="土日祝日",$B$14=乗換表!$F$8,$B$15="ＪＲ当別駅南口"),HLOOKUP('TSUKI-TIME'!F14,JR!$A$16:$H$17,MATCH('TSUKI-TIME'!$B$16,JR!$A$16:$A$17,0),FALSE),
"")))))))))))))),"")</f>
        <v/>
      </c>
      <c r="G15" s="37" t="str">
        <f xml:space="preserve">
IFERROR(
IF(AND($B$7="平日",$B$14=乗換表!$F$4,$B$15="月形駅"),HLOOKUP('TSUKI-TIME'!G14,月形浦臼線!$A$2:$F$24,MATCH('TSUKI-TIME'!$B$16,月形浦臼線!$A$2:$A$24,0),FALSE),
IF(AND($B$7="平日",$B$14=乗換表!$F$4,$B$15="月形役場"),HLOOKUP('TSUKI-TIME'!G14,月形浦臼線!$A$4:$F$24,MATCH('TSUKI-TIME'!$B$16,月形浦臼線!$A$4:$A$24,0),FALSE),
IF(AND($B$7="平日",$B$14=乗換表!$F$5,$B$15="月形駅前"),HLOOKUP('TSUKI-TIME'!G14,岩見沢月形線!$A$2:$G$33,MATCH('TSUKI-TIME'!$B$16,岩見沢月形線!$A$2:$A$33,0),FALSE),
IF(AND($B$7="平日",$B$14=乗換表!$F$5,$B$15="月形役場"),HLOOKUP('TSUKI-TIME'!G14,岩見沢月形線!$A$3:$G$33,MATCH('TSUKI-TIME'!$B$16,岩見沢月形線!$A$3:$A$33,0),FALSE),
IF(AND($B$7="平日",$B$14=乗換表!$F$6,$B$15="月形駅前"),HLOOKUP('TSUKI-TIME'!G14,江別月形線!$B$3:$C$62,MATCH('TSUKI-TIME'!$B$16,江別月形線!$A$3:$A$62,0),FALSE),
IF(AND($B$7="平日",$B$14=乗換表!$F$6,$B$15="月形役場前"),HLOOKUP('TSUKI-TIME'!G14,江別月形線!$B$4:$C$62,MATCH('TSUKI-TIME'!$B$16,江別月形線!$A$4:$A$62,0),FALSE),
IF(AND($B$7="平日",$B$14=乗換表!$F$8,$B$15="ＪＲ北海道医療大学駅"),HLOOKUP('TSUKI-TIME'!G14,JR!$A$2:$J$4,MATCH('TSUKI-TIME'!$B$16,JR!$A$2:$A$4,0),FALSE),
IF(AND($B$7="平日",$B$14=乗換表!$F$8,$B$15="ＪＲ当別駅南口"),HLOOKUP('TSUKI-TIME'!G14,JR!$A$7:$J$8,MATCH('TSUKI-TIME'!$B$16,JR!$A$7:$A$8,0),FALSE),
IF(AND($B$7="土日祝日",$B$14=乗換表!$F$4,$B$15="月形駅"),HLOOKUP('TSUKI-TIME'!G14,月形浦臼線!$A$27:$D$49,MATCH('TSUKI-TIME'!$B$16,月形浦臼線!$A$27:$A$49,0),FALSE),
IF(AND($B$7="土日祝日",$B$14=乗換表!$F$4,$B$15="月形役場"),HLOOKUP('TSUKI-TIME'!G14,月形浦臼線!$A$29:$D$49,MATCH('TSUKI-TIME'!$B$16,月形浦臼線!$A$29:$A$49,0),FALSE),
IF(AND($B$7="土日祝日",$B$14=乗換表!$F$5,$B$15="月形駅前"),HLOOKUP('TSUKI-TIME'!G14,岩見沢月形線!$A$36:$D$67,MATCH('TSUKI-TIME'!$B$16,岩見沢月形線!$A$36:$A$67,0),FALSE),
IF(AND($B$7="土日祝日",$B$14=乗換表!$F$5,$B$15="月形役場"),HLOOKUP('TSUKI-TIME'!G14,岩見沢月形線!$A$37:$D$67,MATCH('TSUKI-TIME'!$B$16,岩見沢月形線!$A$37:$A$67,0),FALSE),
IF(AND($B$7="土日祝日",$B$14=乗換表!$F$8,$B$15="ＪＲ北海道医療大学駅"),HLOOKUP('TSUKI-TIME'!G14,JR!$A$11:$H$13,MATCH('TSUKI-TIME'!$B$16,JR!$A$11:$A$13,0),FALSE),
IF(AND($B$7="土日祝日",$B$14=乗換表!$F$8,$B$15="ＪＲ当別駅南口"),HLOOKUP('TSUKI-TIME'!G14,JR!$A$16:$H$17,MATCH('TSUKI-TIME'!$B$16,JR!$A$16:$A$17,0),FALSE),
"")))))))))))))),"")</f>
        <v/>
      </c>
      <c r="H15" s="37" t="str">
        <f xml:space="preserve">
IFERROR(
IF(AND($B$7="平日",$B$14=乗換表!$F$4,$B$15="月形駅"),HLOOKUP('TSUKI-TIME'!H14,月形浦臼線!$A$2:$F$24,MATCH('TSUKI-TIME'!$B$16,月形浦臼線!$A$2:$A$24,0),FALSE),
IF(AND($B$7="平日",$B$14=乗換表!$F$4,$B$15="月形役場"),HLOOKUP('TSUKI-TIME'!H14,月形浦臼線!$A$4:$F$24,MATCH('TSUKI-TIME'!$B$16,月形浦臼線!$A$4:$A$24,0),FALSE),
IF(AND($B$7="平日",$B$14=乗換表!$F$5,$B$15="月形駅前"),HLOOKUP('TSUKI-TIME'!H14,岩見沢月形線!$A$2:$G$33,MATCH('TSUKI-TIME'!$B$16,岩見沢月形線!$A$2:$A$33,0),FALSE),
IF(AND($B$7="平日",$B$14=乗換表!$F$5,$B$15="月形役場"),HLOOKUP('TSUKI-TIME'!H14,岩見沢月形線!$A$3:$G$33,MATCH('TSUKI-TIME'!$B$16,岩見沢月形線!$A$3:$A$33,0),FALSE),
IF(AND($B$7="平日",$B$14=乗換表!$F$6,$B$15="月形駅前"),HLOOKUP('TSUKI-TIME'!H14,江別月形線!$B$3:$C$62,MATCH('TSUKI-TIME'!$B$16,江別月形線!$A$3:$A$62,0),FALSE),
IF(AND($B$7="平日",$B$14=乗換表!$F$6,$B$15="月形役場前"),HLOOKUP('TSUKI-TIME'!H14,江別月形線!$B$4:$C$62,MATCH('TSUKI-TIME'!$B$16,江別月形線!$A$4:$A$62,0),FALSE),
IF(AND($B$7="平日",$B$14=乗換表!$F$8,$B$15="ＪＲ北海道医療大学駅"),HLOOKUP('TSUKI-TIME'!H14,JR!$A$2:$J$4,MATCH('TSUKI-TIME'!$B$16,JR!$A$2:$A$4,0),FALSE),
IF(AND($B$7="平日",$B$14=乗換表!$F$8,$B$15="ＪＲ当別駅南口"),HLOOKUP('TSUKI-TIME'!H14,JR!$A$7:$J$8,MATCH('TSUKI-TIME'!$B$16,JR!$A$7:$A$8,0),FALSE),
IF(AND($B$7="土日祝日",$B$14=乗換表!$F$4,$B$15="月形駅"),HLOOKUP('TSUKI-TIME'!H14,月形浦臼線!$A$27:$D$49,MATCH('TSUKI-TIME'!$B$16,月形浦臼線!$A$27:$A$49,0),FALSE),
IF(AND($B$7="土日祝日",$B$14=乗換表!$F$4,$B$15="月形役場"),HLOOKUP('TSUKI-TIME'!H14,月形浦臼線!$A$29:$D$49,MATCH('TSUKI-TIME'!$B$16,月形浦臼線!$A$29:$A$49,0),FALSE),
IF(AND($B$7="土日祝日",$B$14=乗換表!$F$5,$B$15="月形駅前"),HLOOKUP('TSUKI-TIME'!H14,岩見沢月形線!$A$36:$D$67,MATCH('TSUKI-TIME'!$B$16,岩見沢月形線!$A$36:$A$67,0),FALSE),
IF(AND($B$7="土日祝日",$B$14=乗換表!$F$5,$B$15="月形役場"),HLOOKUP('TSUKI-TIME'!H14,岩見沢月形線!$A$37:$D$67,MATCH('TSUKI-TIME'!$B$16,岩見沢月形線!$A$37:$A$67,0),FALSE),
IF(AND($B$7="土日祝日",$B$14=乗換表!$F$8,$B$15="ＪＲ北海道医療大学駅"),HLOOKUP('TSUKI-TIME'!H14,JR!$A$11:$H$13,MATCH('TSUKI-TIME'!$B$16,JR!$A$11:$A$13,0),FALSE),
IF(AND($B$7="土日祝日",$B$14=乗換表!$F$8,$B$15="ＪＲ当別駅南口"),HLOOKUP('TSUKI-TIME'!H14,JR!$A$16:$H$17,MATCH('TSUKI-TIME'!$B$16,JR!$A$16:$A$17,0),FALSE),
"")))))))))))))),"")</f>
        <v/>
      </c>
      <c r="I15" s="37" t="str">
        <f xml:space="preserve">
IFERROR(
IF(AND($B$7="平日",$B$14=乗換表!$F$4,$B$15="月形駅"),HLOOKUP('TSUKI-TIME'!I14,月形浦臼線!$A$2:$F$24,MATCH('TSUKI-TIME'!$B$16,月形浦臼線!$A$2:$A$24,0),FALSE),
IF(AND($B$7="平日",$B$14=乗換表!$F$4,$B$15="月形役場"),HLOOKUP('TSUKI-TIME'!I14,月形浦臼線!$A$4:$F$24,MATCH('TSUKI-TIME'!$B$16,月形浦臼線!$A$4:$A$24,0),FALSE),
IF(AND($B$7="平日",$B$14=乗換表!$F$5,$B$15="月形駅前"),HLOOKUP('TSUKI-TIME'!I14,岩見沢月形線!$A$2:$G$33,MATCH('TSUKI-TIME'!$B$16,岩見沢月形線!$A$2:$A$33,0),FALSE),
IF(AND($B$7="平日",$B$14=乗換表!$F$5,$B$15="月形役場"),HLOOKUP('TSUKI-TIME'!I14,岩見沢月形線!$A$3:$G$33,MATCH('TSUKI-TIME'!$B$16,岩見沢月形線!$A$3:$A$33,0),FALSE),
IF(AND($B$7="平日",$B$14=乗換表!$F$6,$B$15="月形駅前"),HLOOKUP('TSUKI-TIME'!I14,江別月形線!$B$3:$C$62,MATCH('TSUKI-TIME'!$B$16,江別月形線!$A$3:$A$62,0),FALSE),
IF(AND($B$7="平日",$B$14=乗換表!$F$6,$B$15="月形役場前"),HLOOKUP('TSUKI-TIME'!I14,江別月形線!$B$4:$C$62,MATCH('TSUKI-TIME'!$B$16,江別月形線!$A$4:$A$62,0),FALSE),
IF(AND($B$7="平日",$B$14=乗換表!$F$8,$B$15="ＪＲ北海道医療大学駅"),HLOOKUP('TSUKI-TIME'!I14,JR!$A$2:$J$4,MATCH('TSUKI-TIME'!$B$16,JR!$A$2:$A$4,0),FALSE),
IF(AND($B$7="平日",$B$14=乗換表!$F$8,$B$15="ＪＲ当別駅南口"),HLOOKUP('TSUKI-TIME'!I14,JR!$A$7:$J$8,MATCH('TSUKI-TIME'!$B$16,JR!$A$7:$A$8,0),FALSE),
IF(AND($B$7="土日祝日",$B$14=乗換表!$F$4,$B$15="月形駅"),HLOOKUP('TSUKI-TIME'!I14,月形浦臼線!$A$27:$D$49,MATCH('TSUKI-TIME'!$B$16,月形浦臼線!$A$27:$A$49,0),FALSE),
IF(AND($B$7="土日祝日",$B$14=乗換表!$F$4,$B$15="月形役場"),HLOOKUP('TSUKI-TIME'!I14,月形浦臼線!$A$29:$D$49,MATCH('TSUKI-TIME'!$B$16,月形浦臼線!$A$29:$A$49,0),FALSE),
IF(AND($B$7="土日祝日",$B$14=乗換表!$F$5,$B$15="月形駅前"),HLOOKUP('TSUKI-TIME'!I14,岩見沢月形線!$A$36:$D$67,MATCH('TSUKI-TIME'!$B$16,岩見沢月形線!$A$36:$A$67,0),FALSE),
IF(AND($B$7="土日祝日",$B$14=乗換表!$F$5,$B$15="月形役場"),HLOOKUP('TSUKI-TIME'!I14,岩見沢月形線!$A$37:$D$67,MATCH('TSUKI-TIME'!$B$16,岩見沢月形線!$A$37:$A$67,0),FALSE),
IF(AND($B$7="土日祝日",$B$14=乗換表!$F$8,$B$15="ＪＲ北海道医療大学駅"),HLOOKUP('TSUKI-TIME'!I14,JR!$A$11:$H$13,MATCH('TSUKI-TIME'!$B$16,JR!$A$11:$A$13,0),FALSE),
IF(AND($B$7="土日祝日",$B$14=乗換表!$F$8,$B$15="ＪＲ当別駅南口"),HLOOKUP('TSUKI-TIME'!I14,JR!$A$16:$H$17,MATCH('TSUKI-TIME'!$B$16,JR!$A$16:$A$17,0),FALSE),
"")))))))))))))),"")</f>
        <v/>
      </c>
      <c r="J15" s="37" t="str">
        <f xml:space="preserve">
IFERROR(
IF(AND($B$7="平日",$B$14=乗換表!$F$4,$B$15="月形駅"),HLOOKUP('TSUKI-TIME'!J14,月形浦臼線!$A$2:$F$24,MATCH('TSUKI-TIME'!$B$16,月形浦臼線!$A$2:$A$24,0),FALSE),
IF(AND($B$7="平日",$B$14=乗換表!$F$4,$B$15="月形役場"),HLOOKUP('TSUKI-TIME'!J14,月形浦臼線!$A$4:$F$24,MATCH('TSUKI-TIME'!$B$16,月形浦臼線!$A$4:$A$24,0),FALSE),
IF(AND($B$7="平日",$B$14=乗換表!$F$5,$B$15="月形駅前"),HLOOKUP('TSUKI-TIME'!J14,岩見沢月形線!$A$2:$G$33,MATCH('TSUKI-TIME'!$B$16,岩見沢月形線!$A$2:$A$33,0),FALSE),
IF(AND($B$7="平日",$B$14=乗換表!$F$5,$B$15="月形役場"),HLOOKUP('TSUKI-TIME'!J14,岩見沢月形線!$A$3:$G$33,MATCH('TSUKI-TIME'!$B$16,岩見沢月形線!$A$3:$A$33,0),FALSE),
IF(AND($B$7="平日",$B$14=乗換表!$F$6,$B$15="月形駅前"),HLOOKUP('TSUKI-TIME'!J14,江別月形線!$B$3:$C$62,MATCH('TSUKI-TIME'!$B$16,江別月形線!$A$3:$A$62,0),FALSE),
IF(AND($B$7="平日",$B$14=乗換表!$F$6,$B$15="月形役場前"),HLOOKUP('TSUKI-TIME'!J14,江別月形線!$B$4:$C$62,MATCH('TSUKI-TIME'!$B$16,江別月形線!$A$4:$A$62,0),FALSE),
IF(AND($B$7="平日",$B$14=乗換表!$F$8,$B$15="ＪＲ北海道医療大学駅"),HLOOKUP('TSUKI-TIME'!J14,JR!$A$2:$J$4,MATCH('TSUKI-TIME'!$B$16,JR!$A$2:$A$4,0),FALSE),
IF(AND($B$7="平日",$B$14=乗換表!$F$8,$B$15="ＪＲ当別駅南口"),HLOOKUP('TSUKI-TIME'!J14,JR!$A$7:$J$8,MATCH('TSUKI-TIME'!$B$16,JR!$A$7:$A$8,0),FALSE),
IF(AND($B$7="土日祝日",$B$14=乗換表!$F$4,$B$15="月形駅"),HLOOKUP('TSUKI-TIME'!J14,月形浦臼線!$A$27:$D$49,MATCH('TSUKI-TIME'!$B$16,月形浦臼線!$A$27:$A$49,0),FALSE),
IF(AND($B$7="土日祝日",$B$14=乗換表!$F$4,$B$15="月形役場"),HLOOKUP('TSUKI-TIME'!J14,月形浦臼線!$A$29:$D$49,MATCH('TSUKI-TIME'!$B$16,月形浦臼線!$A$29:$A$49,0),FALSE),
IF(AND($B$7="土日祝日",$B$14=乗換表!$F$5,$B$15="月形駅前"),HLOOKUP('TSUKI-TIME'!J14,岩見沢月形線!$A$36:$D$67,MATCH('TSUKI-TIME'!$B$16,岩見沢月形線!$A$36:$A$67,0),FALSE),
IF(AND($B$7="土日祝日",$B$14=乗換表!$F$5,$B$15="月形役場"),HLOOKUP('TSUKI-TIME'!J14,岩見沢月形線!$A$37:$D$67,MATCH('TSUKI-TIME'!$B$16,岩見沢月形線!$A$37:$A$67,0),FALSE),
IF(AND($B$7="土日祝日",$B$14=乗換表!$F$8,$B$15="ＪＲ北海道医療大学駅"),HLOOKUP('TSUKI-TIME'!J14,JR!$A$11:$H$13,MATCH('TSUKI-TIME'!$B$16,JR!$A$11:$A$13,0),FALSE),
IF(AND($B$7="土日祝日",$B$14=乗換表!$F$8,$B$15="ＪＲ当別駅南口"),HLOOKUP('TSUKI-TIME'!J14,JR!$A$16:$H$17,MATCH('TSUKI-TIME'!$B$16,JR!$A$16:$A$17,0),FALSE),
"")))))))))))))),"")</f>
        <v/>
      </c>
      <c r="K15" s="37" t="str">
        <f xml:space="preserve">
IFERROR(
IF(AND($B$7="平日",$B$14=乗換表!$F$4,$B$15="月形駅"),HLOOKUP('TSUKI-TIME'!K14,月形浦臼線!$A$2:$F$24,MATCH('TSUKI-TIME'!$B$16,月形浦臼線!$A$2:$A$24,0),FALSE),
IF(AND($B$7="平日",$B$14=乗換表!$F$4,$B$15="月形役場"),HLOOKUP('TSUKI-TIME'!K14,月形浦臼線!$A$4:$F$24,MATCH('TSUKI-TIME'!$B$16,月形浦臼線!$A$4:$A$24,0),FALSE),
IF(AND($B$7="平日",$B$14=乗換表!$F$5,$B$15="月形駅前"),HLOOKUP('TSUKI-TIME'!K14,岩見沢月形線!$A$2:$G$33,MATCH('TSUKI-TIME'!$B$16,岩見沢月形線!$A$2:$A$33,0),FALSE),
IF(AND($B$7="平日",$B$14=乗換表!$F$5,$B$15="月形役場"),HLOOKUP('TSUKI-TIME'!K14,岩見沢月形線!$A$3:$G$33,MATCH('TSUKI-TIME'!$B$16,岩見沢月形線!$A$3:$A$33,0),FALSE),
IF(AND($B$7="平日",$B$14=乗換表!$F$6,$B$15="月形駅前"),HLOOKUP('TSUKI-TIME'!K14,江別月形線!$B$3:$C$62,MATCH('TSUKI-TIME'!$B$16,江別月形線!$A$3:$A$62,0),FALSE),
IF(AND($B$7="平日",$B$14=乗換表!$F$6,$B$15="月形役場前"),HLOOKUP('TSUKI-TIME'!K14,江別月形線!$B$4:$C$62,MATCH('TSUKI-TIME'!$B$16,江別月形線!$A$4:$A$62,0),FALSE),
IF(AND($B$7="平日",$B$14=乗換表!$F$8,$B$15="ＪＲ北海道医療大学駅"),HLOOKUP('TSUKI-TIME'!K14,JR!$A$2:$J$4,MATCH('TSUKI-TIME'!$B$16,JR!$A$2:$A$4,0),FALSE),
IF(AND($B$7="平日",$B$14=乗換表!$F$8,$B$15="ＪＲ当別駅南口"),HLOOKUP('TSUKI-TIME'!K14,JR!$A$7:$J$8,MATCH('TSUKI-TIME'!$B$16,JR!$A$7:$A$8,0),FALSE),
IF(AND($B$7="土日祝日",$B$14=乗換表!$F$4,$B$15="月形駅"),HLOOKUP('TSUKI-TIME'!K14,月形浦臼線!$A$27:$D$49,MATCH('TSUKI-TIME'!$B$16,月形浦臼線!$A$27:$A$49,0),FALSE),
IF(AND($B$7="土日祝日",$B$14=乗換表!$F$4,$B$15="月形役場"),HLOOKUP('TSUKI-TIME'!K14,月形浦臼線!$A$29:$D$49,MATCH('TSUKI-TIME'!$B$16,月形浦臼線!$A$29:$A$49,0),FALSE),
IF(AND($B$7="土日祝日",$B$14=乗換表!$F$5,$B$15="月形駅前"),HLOOKUP('TSUKI-TIME'!K14,岩見沢月形線!$A$36:$D$67,MATCH('TSUKI-TIME'!$B$16,岩見沢月形線!$A$36:$A$67,0),FALSE),
IF(AND($B$7="土日祝日",$B$14=乗換表!$F$5,$B$15="月形役場"),HLOOKUP('TSUKI-TIME'!K14,岩見沢月形線!$A$37:$D$67,MATCH('TSUKI-TIME'!$B$16,岩見沢月形線!$A$37:$A$67,0),FALSE),
IF(AND($B$7="土日祝日",$B$14=乗換表!$F$8,$B$15="ＪＲ北海道医療大学駅"),HLOOKUP('TSUKI-TIME'!K14,JR!$A$11:$H$13,MATCH('TSUKI-TIME'!$B$16,JR!$A$11:$A$13,0),FALSE),
IF(AND($B$7="土日祝日",$B$14=乗換表!$F$8,$B$15="ＪＲ当別駅南口"),HLOOKUP('TSUKI-TIME'!K14,JR!$A$16:$H$17,MATCH('TSUKI-TIME'!$B$16,JR!$A$16:$A$17,0),FALSE),
"")))))))))))))),"")</f>
        <v/>
      </c>
      <c r="L15" s="37" t="str">
        <f xml:space="preserve">
IFERROR(
IF(AND($B$7="平日",$B$14=乗換表!$F$4,$B$15="月形駅"),HLOOKUP('TSUKI-TIME'!L14,月形浦臼線!$A$2:$F$24,MATCH('TSUKI-TIME'!$B$16,月形浦臼線!$A$2:$A$24,0),FALSE),
IF(AND($B$7="平日",$B$14=乗換表!$F$4,$B$15="月形役場"),HLOOKUP('TSUKI-TIME'!L14,月形浦臼線!$A$4:$F$24,MATCH('TSUKI-TIME'!$B$16,月形浦臼線!$A$4:$A$24,0),FALSE),
IF(AND($B$7="平日",$B$14=乗換表!$F$5,$B$15="月形駅前"),HLOOKUP('TSUKI-TIME'!L14,岩見沢月形線!$A$2:$G$33,MATCH('TSUKI-TIME'!$B$16,岩見沢月形線!$A$2:$A$33,0),FALSE),
IF(AND($B$7="平日",$B$14=乗換表!$F$5,$B$15="月形役場"),HLOOKUP('TSUKI-TIME'!L14,岩見沢月形線!$A$3:$G$33,MATCH('TSUKI-TIME'!$B$16,岩見沢月形線!$A$3:$A$33,0),FALSE),
IF(AND($B$7="平日",$B$14=乗換表!$F$6,$B$15="月形駅前"),HLOOKUP('TSUKI-TIME'!L14,江別月形線!$B$3:$C$62,MATCH('TSUKI-TIME'!$B$16,江別月形線!$A$3:$A$62,0),FALSE),
IF(AND($B$7="平日",$B$14=乗換表!$F$6,$B$15="月形役場前"),HLOOKUP('TSUKI-TIME'!L14,江別月形線!$B$4:$C$62,MATCH('TSUKI-TIME'!$B$16,江別月形線!$A$4:$A$62,0),FALSE),
IF(AND($B$7="平日",$B$14=乗換表!$F$8,$B$15="ＪＲ北海道医療大学駅"),HLOOKUP('TSUKI-TIME'!L14,JR!$A$2:$J$4,MATCH('TSUKI-TIME'!$B$16,JR!$A$2:$A$4,0),FALSE),
IF(AND($B$7="平日",$B$14=乗換表!$F$8,$B$15="ＪＲ当別駅南口"),HLOOKUP('TSUKI-TIME'!L14,JR!$A$7:$J$8,MATCH('TSUKI-TIME'!$B$16,JR!$A$7:$A$8,0),FALSE),
IF(AND($B$7="土日祝日",$B$14=乗換表!$F$4,$B$15="月形駅"),HLOOKUP('TSUKI-TIME'!L14,月形浦臼線!$A$27:$D$49,MATCH('TSUKI-TIME'!$B$16,月形浦臼線!$A$27:$A$49,0),FALSE),
IF(AND($B$7="土日祝日",$B$14=乗換表!$F$4,$B$15="月形役場"),HLOOKUP('TSUKI-TIME'!L14,月形浦臼線!$A$29:$D$49,MATCH('TSUKI-TIME'!$B$16,月形浦臼線!$A$29:$A$49,0),FALSE),
IF(AND($B$7="土日祝日",$B$14=乗換表!$F$5,$B$15="月形駅前"),HLOOKUP('TSUKI-TIME'!L14,岩見沢月形線!$A$36:$D$67,MATCH('TSUKI-TIME'!$B$16,岩見沢月形線!$A$36:$A$67,0),FALSE),
IF(AND($B$7="土日祝日",$B$14=乗換表!$F$5,$B$15="月形役場"),HLOOKUP('TSUKI-TIME'!L14,岩見沢月形線!$A$37:$D$67,MATCH('TSUKI-TIME'!$B$16,岩見沢月形線!$A$37:$A$67,0),FALSE),
IF(AND($B$7="土日祝日",$B$14=乗換表!$F$8,$B$15="ＪＲ北海道医療大学駅"),HLOOKUP('TSUKI-TIME'!L14,JR!$A$11:$H$13,MATCH('TSUKI-TIME'!$B$16,JR!$A$11:$A$13,0),FALSE),
IF(AND($B$7="土日祝日",$B$14=乗換表!$F$8,$B$15="ＪＲ当別駅南口"),HLOOKUP('TSUKI-TIME'!L14,JR!$A$16:$H$17,MATCH('TSUKI-TIME'!$B$16,JR!$A$16:$A$17,0),FALSE),
"")))))))))))))),"")</f>
        <v/>
      </c>
      <c r="M15" s="37" t="str">
        <f xml:space="preserve">
IFERROR(
IF(AND($B$7="平日",$B$14=乗換表!$F$4,$B$15="月形駅"),HLOOKUP('TSUKI-TIME'!M14,月形浦臼線!$A$2:$F$24,MATCH('TSUKI-TIME'!$B$16,月形浦臼線!$A$2:$A$24,0),FALSE),
IF(AND($B$7="平日",$B$14=乗換表!$F$4,$B$15="月形役場"),HLOOKUP('TSUKI-TIME'!M14,月形浦臼線!$A$4:$F$24,MATCH('TSUKI-TIME'!$B$16,月形浦臼線!$A$4:$A$24,0),FALSE),
IF(AND($B$7="平日",$B$14=乗換表!$F$5,$B$15="月形駅前"),HLOOKUP('TSUKI-TIME'!M14,岩見沢月形線!$A$2:$G$33,MATCH('TSUKI-TIME'!$B$16,岩見沢月形線!$A$2:$A$33,0),FALSE),
IF(AND($B$7="平日",$B$14=乗換表!$F$5,$B$15="月形役場"),HLOOKUP('TSUKI-TIME'!M14,岩見沢月形線!$A$3:$G$33,MATCH('TSUKI-TIME'!$B$16,岩見沢月形線!$A$3:$A$33,0),FALSE),
IF(AND($B$7="平日",$B$14=乗換表!$F$6,$B$15="月形駅前"),HLOOKUP('TSUKI-TIME'!M14,江別月形線!$B$3:$C$62,MATCH('TSUKI-TIME'!$B$16,江別月形線!$A$3:$A$62,0),FALSE),
IF(AND($B$7="平日",$B$14=乗換表!$F$6,$B$15="月形役場前"),HLOOKUP('TSUKI-TIME'!M14,江別月形線!$B$4:$C$62,MATCH('TSUKI-TIME'!$B$16,江別月形線!$A$4:$A$62,0),FALSE),
IF(AND($B$7="平日",$B$14=乗換表!$F$8,$B$15="ＪＲ北海道医療大学駅"),HLOOKUP('TSUKI-TIME'!M14,JR!$A$2:$J$4,MATCH('TSUKI-TIME'!$B$16,JR!$A$2:$A$4,0),FALSE),
IF(AND($B$7="平日",$B$14=乗換表!$F$8,$B$15="ＪＲ当別駅南口"),HLOOKUP('TSUKI-TIME'!M14,JR!$A$7:$J$8,MATCH('TSUKI-TIME'!$B$16,JR!$A$7:$A$8,0),FALSE),
IF(AND($B$7="土日祝日",$B$14=乗換表!$F$4,$B$15="月形駅"),HLOOKUP('TSUKI-TIME'!M14,月形浦臼線!$A$27:$D$49,MATCH('TSUKI-TIME'!$B$16,月形浦臼線!$A$27:$A$49,0),FALSE),
IF(AND($B$7="土日祝日",$B$14=乗換表!$F$4,$B$15="月形役場"),HLOOKUP('TSUKI-TIME'!M14,月形浦臼線!$A$29:$D$49,MATCH('TSUKI-TIME'!$B$16,月形浦臼線!$A$29:$A$49,0),FALSE),
IF(AND($B$7="土日祝日",$B$14=乗換表!$F$5,$B$15="月形駅前"),HLOOKUP('TSUKI-TIME'!M14,岩見沢月形線!$A$36:$D$67,MATCH('TSUKI-TIME'!$B$16,岩見沢月形線!$A$36:$A$67,0),FALSE),
IF(AND($B$7="土日祝日",$B$14=乗換表!$F$5,$B$15="月形役場"),HLOOKUP('TSUKI-TIME'!M14,岩見沢月形線!$A$37:$D$67,MATCH('TSUKI-TIME'!$B$16,岩見沢月形線!$A$37:$A$67,0),FALSE),
IF(AND($B$7="土日祝日",$B$14=乗換表!$F$8,$B$15="ＪＲ北海道医療大学駅"),HLOOKUP('TSUKI-TIME'!M14,JR!$A$11:$H$13,MATCH('TSUKI-TIME'!$B$16,JR!$A$11:$A$13,0),FALSE),
IF(AND($B$7="土日祝日",$B$14=乗換表!$F$8,$B$15="ＪＲ当別駅南口"),HLOOKUP('TSUKI-TIME'!M14,JR!$A$16:$H$17,MATCH('TSUKI-TIME'!$B$16,JR!$A$16:$A$17,0),FALSE),
"")))))))))))))),"")</f>
        <v/>
      </c>
      <c r="N15" s="41" t="str">
        <f xml:space="preserve">
IFERROR(
IF(AND($B$7="平日",$B$14=乗換表!$F$4,$B$15="月形駅"),HLOOKUP('TSUKI-TIME'!N14,月形浦臼線!$A$2:$F$24,MATCH('TSUKI-TIME'!$B$16,月形浦臼線!$A$2:$A$24,0),FALSE),
IF(AND($B$7="平日",$B$14=乗換表!$F$4,$B$15="月形役場"),HLOOKUP('TSUKI-TIME'!N14,月形浦臼線!$A$4:$F$24,MATCH('TSUKI-TIME'!$B$16,月形浦臼線!$A$4:$A$24,0),FALSE),
IF(AND($B$7="平日",$B$14=乗換表!$F$5,$B$15="月形駅前"),HLOOKUP('TSUKI-TIME'!N14,岩見沢月形線!$A$2:$G$33,MATCH('TSUKI-TIME'!$B$16,岩見沢月形線!$A$2:$A$33,0),FALSE),
IF(AND($B$7="平日",$B$14=乗換表!$F$5,$B$15="月形役場"),HLOOKUP('TSUKI-TIME'!N14,岩見沢月形線!$A$3:$G$33,MATCH('TSUKI-TIME'!$B$16,岩見沢月形線!$A$3:$A$33,0),FALSE),
IF(AND($B$7="平日",$B$14=乗換表!$F$6,$B$15="月形駅前"),HLOOKUP('TSUKI-TIME'!N14,江別月形線!$B$3:$C$62,MATCH('TSUKI-TIME'!$B$16,江別月形線!$A$3:$A$62,0),FALSE),
IF(AND($B$7="平日",$B$14=乗換表!$F$6,$B$15="月形役場前"),HLOOKUP('TSUKI-TIME'!N14,江別月形線!$B$4:$C$62,MATCH('TSUKI-TIME'!$B$16,江別月形線!$A$4:$A$62,0),FALSE),
IF(AND($B$7="平日",$B$14=乗換表!$F$8,$B$15="ＪＲ北海道医療大学駅"),HLOOKUP('TSUKI-TIME'!N14,JR!$A$2:$J$4,MATCH('TSUKI-TIME'!$B$16,JR!$A$2:$A$4,0),FALSE),
IF(AND($B$7="平日",$B$14=乗換表!$F$8,$B$15="ＪＲ当別駅南口"),HLOOKUP('TSUKI-TIME'!N14,JR!$A$7:$J$8,MATCH('TSUKI-TIME'!$B$16,JR!$A$7:$A$8,0),FALSE),
IF(AND($B$7="土日祝日",$B$14=乗換表!$F$4,$B$15="月形駅"),HLOOKUP('TSUKI-TIME'!N14,月形浦臼線!$A$27:$D$49,MATCH('TSUKI-TIME'!$B$16,月形浦臼線!$A$27:$A$49,0),FALSE),
IF(AND($B$7="土日祝日",$B$14=乗換表!$F$4,$B$15="月形役場"),HLOOKUP('TSUKI-TIME'!N14,月形浦臼線!$A$29:$D$49,MATCH('TSUKI-TIME'!$B$16,月形浦臼線!$A$29:$A$49,0),FALSE),
IF(AND($B$7="土日祝日",$B$14=乗換表!$F$5,$B$15="月形駅前"),HLOOKUP('TSUKI-TIME'!N14,岩見沢月形線!$A$36:$D$67,MATCH('TSUKI-TIME'!$B$16,岩見沢月形線!$A$36:$A$67,0),FALSE),
IF(AND($B$7="土日祝日",$B$14=乗換表!$F$5,$B$15="月形役場"),HLOOKUP('TSUKI-TIME'!N14,岩見沢月形線!$A$37:$D$67,MATCH('TSUKI-TIME'!$B$16,岩見沢月形線!$A$37:$A$67,0),FALSE),
IF(AND($B$7="土日祝日",$B$14=乗換表!$F$8,$B$15="ＪＲ北海道医療大学駅"),HLOOKUP('TSUKI-TIME'!N14,JR!$A$11:$H$13,MATCH('TSUKI-TIME'!$B$16,JR!$A$11:$A$13,0),FALSE),
IF(AND($B$7="土日祝日",$B$14=乗換表!$F$8,$B$15="ＪＲ当別駅南口"),HLOOKUP('TSUKI-TIME'!N14,JR!$A$16:$H$17,MATCH('TSUKI-TIME'!$B$16,JR!$A$16:$A$17,0),FALSE),
"")))))))))))))),"")</f>
        <v/>
      </c>
      <c r="O15" s="69"/>
    </row>
    <row r="16" spans="1:15" ht="21" thickTop="1" thickBot="1">
      <c r="A16" s="33" t="s">
        <v>101</v>
      </c>
      <c r="B16" s="48"/>
      <c r="D16" s="70" t="s">
        <v>170</v>
      </c>
      <c r="E16" s="71"/>
      <c r="F16" s="34" t="str">
        <f t="shared" ref="F16:N16" si="0" xml:space="preserve">
IFERROR(IF(ISNUMBER(F15),F15-F8,IF(ISNUMBER(F12),F12-F8,IF(ISNUMBER(F9),F9-F8,""))),"")</f>
        <v/>
      </c>
      <c r="G16" s="34" t="str">
        <f t="shared" si="0"/>
        <v/>
      </c>
      <c r="H16" s="34" t="str">
        <f t="shared" si="0"/>
        <v/>
      </c>
      <c r="I16" s="34" t="str">
        <f t="shared" si="0"/>
        <v/>
      </c>
      <c r="J16" s="34" t="str">
        <f t="shared" si="0"/>
        <v/>
      </c>
      <c r="K16" s="34" t="str">
        <f t="shared" si="0"/>
        <v/>
      </c>
      <c r="L16" s="34" t="str">
        <f t="shared" si="0"/>
        <v/>
      </c>
      <c r="M16" s="34" t="str">
        <f t="shared" si="0"/>
        <v/>
      </c>
      <c r="N16" s="42" t="str">
        <f t="shared" si="0"/>
        <v/>
      </c>
      <c r="O16" s="45">
        <f xml:space="preserve">
SUM(O8:O15)</f>
        <v>0</v>
      </c>
    </row>
    <row r="17" spans="1:15" ht="6.75" customHeight="1"/>
    <row r="18" spans="1:15">
      <c r="A18" s="66" t="str">
        <f xml:space="preserve">
IF(AND(B7="平日",OR(B8=乗換表!$D$3,B11=乗換表!$D$3,B14=乗換表!$D$3)),"月形発当別行（月形当別線）１便は、「月形役場」が始発となるため、「月形駅」、「月形高校」の発着はありません。",
IF(AND(B7="平日",OR(B8=乗換表!$D$4,B11=乗換表!$D$4,B14=乗換表!$D$4)),"当別発月形行（月形当別線）１便、２便、３便、４便、９便は、「とうべつ学園」の発着はありません。",
IF(AND(B7="土日祝日",OR(B8=乗換表!$D$3,B11=乗換表!$D$3,B14=乗換表!$D$3)),"月形発当別行（月形当別線）３便、４便、５便、６便、７便は、「とうべつ学園」の発着はありません。",
IF(AND(B7="土日祝日",OR(B8=乗換表!$D$4,B11=乗換表!$D$4,B14=乗換表!$D$4)),"当別発月形行（月形当別線）１便、２便は、「とうべつ学園」の発着はありません。",""))))</f>
        <v/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</row>
    <row r="19" spans="1:15">
      <c r="A19" s="66" t="str">
        <f xml:space="preserve">
IF(AND($B$7="平日",OR($B$8=乗換表!$D$5,$B$11=乗換表!$D$5,$B$14=乗換表!$D$5)),"月形発浦臼行（月形浦臼線）全便は、「石狩新宮」、「波止場線」の発着はありません。",
IF(AND($B$7="平日",OR($B$8=乗換表!$D$6,$B$11=乗換表!$D$6,$B$14=乗換表!$D$6)),"浦臼発月形行（月形浦臼線）１便は、「月形温泉」の発着はありません。",
IF(AND($B$7="土日祝日",OR($B$8=乗換表!$D$5,$B$11=乗換表!$D$5,$B$14=乗換表!$D$5)),"月形発浦臼行（月形浦臼線）全便は、「石狩新宮」、「波止場線」の発着はありません。",
IF(AND($B$7="土日祝日",OR($B$8=乗換表!$D$6,$B$11=乗換表!$D$6,$B$14=乗換表!$D$6)),"浦臼発月形行（月形浦臼線）１便は、「月形温泉」の発着はありません。",
""))))</f>
        <v/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</row>
    <row r="20" spans="1:15">
      <c r="A20" s="66" t="str">
        <f xml:space="preserve">
IF(AND(B7="平日",OR(B8=乗換表!D9,B11=乗換表!D9,B14=乗換表!D9)),"月形発江別行（江別月形線）１便は、「新篠津役場前」が終点となり、「クリニック前」から「江別駅前」までの区間の発着はありません。","")</f>
        <v/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</row>
    <row r="21" spans="1:15">
      <c r="A21" s="19" t="s">
        <v>248</v>
      </c>
      <c r="E21" s="25"/>
      <c r="F21" s="25"/>
      <c r="G21" s="25"/>
      <c r="H21" s="25"/>
      <c r="I21" s="25"/>
      <c r="J21" s="25"/>
      <c r="K21" s="25"/>
      <c r="L21" s="25"/>
      <c r="M21" s="25"/>
      <c r="N21" s="25"/>
    </row>
    <row r="22" spans="1:15">
      <c r="A22" s="19" t="s">
        <v>249</v>
      </c>
      <c r="F22" s="24"/>
      <c r="G22" s="24"/>
      <c r="H22" s="24"/>
      <c r="I22" s="24"/>
      <c r="J22" s="24"/>
      <c r="K22" s="24"/>
      <c r="L22" s="24"/>
      <c r="M22" s="24"/>
    </row>
    <row r="23" spans="1:15">
      <c r="A23" s="19" t="s">
        <v>251</v>
      </c>
    </row>
    <row r="24" spans="1:15">
      <c r="A24" s="19" t="s">
        <v>250</v>
      </c>
    </row>
    <row r="25" spans="1:15" ht="18" customHeight="1">
      <c r="A25" s="19" t="s">
        <v>252</v>
      </c>
    </row>
    <row r="26" spans="1:15">
      <c r="A26" s="19" t="str">
        <f xml:space="preserve">
IF(OR(AND(OR($B$8=乗換表!$D$3,$B$8=乗換表!$D$4),OR($B$11=乗換表!$D$5,$B$11=乗換表!$D$6)),AND(OR($B$8=乗換表!$D$5,$B$8=乗換表!$D$6),OR($B$11=乗換表!$D$3,$B$11=乗換表!$D$4)),AND(OR($B$11=乗換表!$D$3,$B$11=乗換表!$D$4),OR($B$14=乗換表!$D$5,$B$14=乗換表!$D$6)),AND(OR($B$11=乗換表!$D$5,$B$11=乗換表!$D$6),OR($B$14=乗換表!$D$3,$B$14=乗換表!$D$4))),"月形当別線と月形浦臼線の相互の乗り継ぎの際には、乗継券が必要となります。バス運転手から乗継券をもらって降車してください。乗継券がない場合は、乗継料金が適用されなくなります。","")</f>
        <v/>
      </c>
    </row>
  </sheetData>
  <sheetProtection sheet="1" objects="1" scenarios="1"/>
  <mergeCells count="12">
    <mergeCell ref="A20:O20"/>
    <mergeCell ref="A18:O18"/>
    <mergeCell ref="A19:O19"/>
    <mergeCell ref="O8:O9"/>
    <mergeCell ref="O11:O12"/>
    <mergeCell ref="O14:O15"/>
    <mergeCell ref="D16:E16"/>
    <mergeCell ref="D7:O7"/>
    <mergeCell ref="D10:O10"/>
    <mergeCell ref="D13:O13"/>
    <mergeCell ref="A6:B6"/>
    <mergeCell ref="D6:E6"/>
  </mergeCells>
  <phoneticPr fontId="1"/>
  <conditionalFormatting sqref="F8:N9">
    <cfRule type="cellIs" dxfId="2" priority="3" operator="equal">
      <formula>0</formula>
    </cfRule>
  </conditionalFormatting>
  <conditionalFormatting sqref="F11:N12">
    <cfRule type="cellIs" dxfId="1" priority="4" operator="equal">
      <formula>0</formula>
    </cfRule>
  </conditionalFormatting>
  <conditionalFormatting sqref="F14:N16">
    <cfRule type="cellIs" dxfId="0" priority="1" operator="equal">
      <formula>0</formula>
    </cfRule>
  </conditionalFormatting>
  <dataValidations count="4">
    <dataValidation type="list" allowBlank="1" showInputMessage="1" showErrorMessage="1" sqref="B8" xr:uid="{CCB178E0-331C-406D-86CA-5641BE2FC47B}">
      <formula1>利用路線</formula1>
    </dataValidation>
    <dataValidation type="list" allowBlank="1" showInputMessage="1" showErrorMessage="1" sqref="B7" xr:uid="{53546420-7940-4C2E-87B4-BC51DD2117B8}">
      <formula1>"平日,土日祝日"</formula1>
    </dataValidation>
    <dataValidation type="list" allowBlank="1" showInputMessage="1" showErrorMessage="1" sqref="B11" xr:uid="{F36CEAEA-4804-4B80-8CA9-1F3E16C7CB3D}">
      <formula1>乗換路線１</formula1>
    </dataValidation>
    <dataValidation type="list" allowBlank="1" showInputMessage="1" showErrorMessage="1" sqref="B14" xr:uid="{5EA70B43-8BE9-43AD-9906-AE5676BF796C}">
      <formula1>乗換路線２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3" orientation="landscape" r:id="rId1"/>
  <colBreaks count="1" manualBreakCount="1">
    <brk id="11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1EFC73F5-69E1-40FA-931B-A151416C6832}">
          <x14:formula1>
            <xm:f>INDIRECT(乗換表!$C$2)</xm:f>
          </x14:formula1>
          <xm:sqref>B9</xm:sqref>
        </x14:dataValidation>
        <x14:dataValidation type="list" allowBlank="1" showInputMessage="1" showErrorMessage="1" xr:uid="{A8B7739E-4868-4E87-A111-1974D216B1F6}">
          <x14:formula1>
            <xm:f>INDIRECT(乗換表!$C$3)</xm:f>
          </x14:formula1>
          <xm:sqref>B10</xm:sqref>
        </x14:dataValidation>
        <x14:dataValidation type="list" allowBlank="1" showInputMessage="1" showErrorMessage="1" xr:uid="{A4F5215B-AB24-429E-BF54-91711DAAC154}">
          <x14:formula1>
            <xm:f>INDIRECT(乗換表!$C$4)</xm:f>
          </x14:formula1>
          <xm:sqref>B12</xm:sqref>
        </x14:dataValidation>
        <x14:dataValidation type="list" allowBlank="1" showInputMessage="1" showErrorMessage="1" xr:uid="{6E95F9A2-20D8-4C2F-BDD8-BCC8577F14D7}">
          <x14:formula1>
            <xm:f>INDIRECT(乗換表!$C$5)</xm:f>
          </x14:formula1>
          <xm:sqref>B13</xm:sqref>
        </x14:dataValidation>
        <x14:dataValidation type="list" allowBlank="1" showInputMessage="1" showErrorMessage="1" xr:uid="{A959853E-741F-4B60-BDDE-8A18422618CF}">
          <x14:formula1>
            <xm:f>INDIRECT(乗換表!$C$6)</xm:f>
          </x14:formula1>
          <xm:sqref>B15</xm:sqref>
        </x14:dataValidation>
        <x14:dataValidation type="list" allowBlank="1" showInputMessage="1" showErrorMessage="1" xr:uid="{9606D77A-13B7-4680-880F-95057BD38B4D}">
          <x14:formula1>
            <xm:f>INDIRECT(乗換表!$C$7)</xm:f>
          </x14:formula1>
          <xm:sqref>B16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5AC1B-54D4-4960-B69A-814A8C150235}">
  <dimension ref="A1:AH34"/>
  <sheetViews>
    <sheetView workbookViewId="0">
      <pane xSplit="2" ySplit="2" topLeftCell="C3" activePane="bottomRight" state="frozen"/>
      <selection pane="topRight"/>
      <selection pane="bottomLeft"/>
      <selection pane="bottomRight"/>
    </sheetView>
  </sheetViews>
  <sheetFormatPr defaultRowHeight="18.75"/>
  <cols>
    <col min="1" max="1" width="9" style="53"/>
    <col min="2" max="2" width="0" style="50" hidden="1" customWidth="1"/>
    <col min="3" max="9" width="9" style="50"/>
    <col min="10" max="10" width="9.375" style="50" bestFit="1" customWidth="1"/>
    <col min="11" max="16384" width="9" style="50"/>
  </cols>
  <sheetData>
    <row r="1" spans="1:34" s="53" customFormat="1">
      <c r="A1" s="51"/>
      <c r="B1" s="51"/>
      <c r="C1" s="52" t="s">
        <v>52</v>
      </c>
      <c r="D1" s="52" t="s">
        <v>2</v>
      </c>
      <c r="E1" s="52" t="s">
        <v>3</v>
      </c>
      <c r="F1" s="52" t="s">
        <v>31</v>
      </c>
      <c r="G1" s="52" t="s">
        <v>53</v>
      </c>
      <c r="H1" s="52" t="s">
        <v>54</v>
      </c>
      <c r="I1" s="52" t="s">
        <v>55</v>
      </c>
      <c r="J1" s="52" t="s">
        <v>56</v>
      </c>
      <c r="K1" s="52" t="s">
        <v>57</v>
      </c>
      <c r="L1" s="52" t="s">
        <v>58</v>
      </c>
      <c r="M1" s="52" t="s">
        <v>59</v>
      </c>
      <c r="N1" s="52" t="s">
        <v>60</v>
      </c>
      <c r="O1" s="52" t="s">
        <v>61</v>
      </c>
      <c r="P1" s="52" t="s">
        <v>62</v>
      </c>
      <c r="Q1" s="52" t="s">
        <v>63</v>
      </c>
      <c r="R1" s="52" t="s">
        <v>64</v>
      </c>
      <c r="S1" s="52" t="s">
        <v>65</v>
      </c>
      <c r="T1" s="52" t="s">
        <v>66</v>
      </c>
      <c r="U1" s="52" t="s">
        <v>67</v>
      </c>
      <c r="V1" s="52" t="s">
        <v>68</v>
      </c>
      <c r="W1" s="52" t="s">
        <v>69</v>
      </c>
      <c r="X1" s="52" t="s">
        <v>70</v>
      </c>
      <c r="Y1" s="52" t="s">
        <v>71</v>
      </c>
      <c r="Z1" s="52" t="s">
        <v>72</v>
      </c>
      <c r="AA1" s="52" t="s">
        <v>73</v>
      </c>
      <c r="AB1" s="52" t="s">
        <v>74</v>
      </c>
      <c r="AC1" s="52" t="s">
        <v>75</v>
      </c>
      <c r="AD1" s="52" t="s">
        <v>76</v>
      </c>
      <c r="AE1" s="52" t="s">
        <v>77</v>
      </c>
      <c r="AF1" s="52" t="s">
        <v>78</v>
      </c>
      <c r="AG1" s="52" t="s">
        <v>79</v>
      </c>
      <c r="AH1" s="52" t="s">
        <v>80</v>
      </c>
    </row>
    <row r="2" spans="1:34" hidden="1">
      <c r="A2" s="51"/>
      <c r="B2" s="49"/>
      <c r="C2" s="49">
        <v>1</v>
      </c>
      <c r="D2" s="49">
        <v>2</v>
      </c>
      <c r="E2" s="49">
        <v>3</v>
      </c>
      <c r="F2" s="49">
        <v>4</v>
      </c>
      <c r="G2" s="49">
        <v>5</v>
      </c>
      <c r="H2" s="49">
        <v>6</v>
      </c>
      <c r="I2" s="49">
        <v>7</v>
      </c>
      <c r="J2" s="49">
        <v>8</v>
      </c>
      <c r="K2" s="49">
        <v>9</v>
      </c>
      <c r="L2" s="49">
        <v>10</v>
      </c>
      <c r="M2" s="49">
        <v>11</v>
      </c>
      <c r="N2" s="49">
        <v>12</v>
      </c>
      <c r="O2" s="49">
        <v>13</v>
      </c>
      <c r="P2" s="49">
        <v>14</v>
      </c>
      <c r="Q2" s="49">
        <v>15</v>
      </c>
      <c r="R2" s="49">
        <v>16</v>
      </c>
      <c r="S2" s="49">
        <v>17</v>
      </c>
      <c r="T2" s="49">
        <v>18</v>
      </c>
      <c r="U2" s="49">
        <v>19</v>
      </c>
      <c r="V2" s="49">
        <v>20</v>
      </c>
      <c r="W2" s="49">
        <v>21</v>
      </c>
      <c r="X2" s="49">
        <v>22</v>
      </c>
      <c r="Y2" s="49">
        <v>23</v>
      </c>
      <c r="Z2" s="49">
        <v>24</v>
      </c>
      <c r="AA2" s="49">
        <v>25</v>
      </c>
      <c r="AB2" s="49">
        <v>26</v>
      </c>
      <c r="AC2" s="49">
        <v>27</v>
      </c>
      <c r="AD2" s="49">
        <v>28</v>
      </c>
      <c r="AE2" s="49">
        <v>29</v>
      </c>
      <c r="AF2" s="49">
        <v>30</v>
      </c>
      <c r="AG2" s="49">
        <v>31</v>
      </c>
      <c r="AH2" s="49">
        <v>32</v>
      </c>
    </row>
    <row r="3" spans="1:34">
      <c r="A3" s="52" t="s">
        <v>52</v>
      </c>
      <c r="B3" s="49">
        <v>1</v>
      </c>
      <c r="C3" s="51" t="s">
        <v>94</v>
      </c>
      <c r="D3" s="49">
        <v>240</v>
      </c>
      <c r="E3" s="49">
        <v>240</v>
      </c>
      <c r="F3" s="49">
        <v>240</v>
      </c>
      <c r="G3" s="49">
        <v>240</v>
      </c>
      <c r="H3" s="49">
        <v>240</v>
      </c>
      <c r="I3" s="49">
        <v>300</v>
      </c>
      <c r="J3" s="49">
        <v>300</v>
      </c>
      <c r="K3" s="49">
        <v>300</v>
      </c>
      <c r="L3" s="49">
        <v>300</v>
      </c>
      <c r="M3" s="49">
        <v>300</v>
      </c>
      <c r="N3" s="49">
        <v>400</v>
      </c>
      <c r="O3" s="49">
        <v>400</v>
      </c>
      <c r="P3" s="49">
        <v>400</v>
      </c>
      <c r="Q3" s="49">
        <v>500</v>
      </c>
      <c r="R3" s="49">
        <v>500</v>
      </c>
      <c r="S3" s="49">
        <v>500</v>
      </c>
      <c r="T3" s="49">
        <v>500</v>
      </c>
      <c r="U3" s="49">
        <v>500</v>
      </c>
      <c r="V3" s="49">
        <v>500</v>
      </c>
      <c r="W3" s="49">
        <v>600</v>
      </c>
      <c r="X3" s="49">
        <v>600</v>
      </c>
      <c r="Y3" s="49">
        <v>700</v>
      </c>
      <c r="Z3" s="49">
        <v>800</v>
      </c>
      <c r="AA3" s="49">
        <v>800</v>
      </c>
      <c r="AB3" s="49">
        <v>800</v>
      </c>
      <c r="AC3" s="49">
        <v>800</v>
      </c>
      <c r="AD3" s="49">
        <v>800</v>
      </c>
      <c r="AE3" s="49">
        <v>800</v>
      </c>
      <c r="AF3" s="49">
        <v>800</v>
      </c>
      <c r="AG3" s="49">
        <v>800</v>
      </c>
      <c r="AH3" s="49">
        <v>800</v>
      </c>
    </row>
    <row r="4" spans="1:34">
      <c r="A4" s="52" t="s">
        <v>2</v>
      </c>
      <c r="B4" s="49">
        <v>2</v>
      </c>
      <c r="C4" s="49">
        <v>240</v>
      </c>
      <c r="D4" s="51" t="s">
        <v>94</v>
      </c>
      <c r="E4" s="49">
        <v>240</v>
      </c>
      <c r="F4" s="49">
        <v>240</v>
      </c>
      <c r="G4" s="49">
        <v>240</v>
      </c>
      <c r="H4" s="49">
        <v>240</v>
      </c>
      <c r="I4" s="49">
        <v>300</v>
      </c>
      <c r="J4" s="49">
        <v>300</v>
      </c>
      <c r="K4" s="49">
        <v>300</v>
      </c>
      <c r="L4" s="49">
        <v>300</v>
      </c>
      <c r="M4" s="49">
        <v>300</v>
      </c>
      <c r="N4" s="49">
        <v>400</v>
      </c>
      <c r="O4" s="49">
        <v>400</v>
      </c>
      <c r="P4" s="49">
        <v>400</v>
      </c>
      <c r="Q4" s="49">
        <v>500</v>
      </c>
      <c r="R4" s="49">
        <v>500</v>
      </c>
      <c r="S4" s="49">
        <v>500</v>
      </c>
      <c r="T4" s="49">
        <v>500</v>
      </c>
      <c r="U4" s="49">
        <v>500</v>
      </c>
      <c r="V4" s="49">
        <v>500</v>
      </c>
      <c r="W4" s="49">
        <v>600</v>
      </c>
      <c r="X4" s="49">
        <v>600</v>
      </c>
      <c r="Y4" s="49">
        <v>700</v>
      </c>
      <c r="Z4" s="49">
        <v>800</v>
      </c>
      <c r="AA4" s="49">
        <v>800</v>
      </c>
      <c r="AB4" s="49">
        <v>800</v>
      </c>
      <c r="AC4" s="49">
        <v>800</v>
      </c>
      <c r="AD4" s="49">
        <v>800</v>
      </c>
      <c r="AE4" s="49">
        <v>800</v>
      </c>
      <c r="AF4" s="49">
        <v>800</v>
      </c>
      <c r="AG4" s="49">
        <v>800</v>
      </c>
      <c r="AH4" s="49">
        <v>800</v>
      </c>
    </row>
    <row r="5" spans="1:34">
      <c r="A5" s="52" t="s">
        <v>3</v>
      </c>
      <c r="B5" s="49">
        <v>3</v>
      </c>
      <c r="C5" s="49">
        <v>240</v>
      </c>
      <c r="D5" s="49">
        <v>240</v>
      </c>
      <c r="E5" s="51" t="s">
        <v>94</v>
      </c>
      <c r="F5" s="49">
        <v>240</v>
      </c>
      <c r="G5" s="49">
        <v>240</v>
      </c>
      <c r="H5" s="49">
        <v>240</v>
      </c>
      <c r="I5" s="49">
        <v>300</v>
      </c>
      <c r="J5" s="49">
        <v>300</v>
      </c>
      <c r="K5" s="49">
        <v>300</v>
      </c>
      <c r="L5" s="49">
        <v>300</v>
      </c>
      <c r="M5" s="49">
        <v>300</v>
      </c>
      <c r="N5" s="49">
        <v>400</v>
      </c>
      <c r="O5" s="49">
        <v>400</v>
      </c>
      <c r="P5" s="49">
        <v>400</v>
      </c>
      <c r="Q5" s="49">
        <v>500</v>
      </c>
      <c r="R5" s="49">
        <v>500</v>
      </c>
      <c r="S5" s="49">
        <v>500</v>
      </c>
      <c r="T5" s="49">
        <v>500</v>
      </c>
      <c r="U5" s="49">
        <v>500</v>
      </c>
      <c r="V5" s="49">
        <v>500</v>
      </c>
      <c r="W5" s="49">
        <v>600</v>
      </c>
      <c r="X5" s="49">
        <v>600</v>
      </c>
      <c r="Y5" s="49">
        <v>700</v>
      </c>
      <c r="Z5" s="49">
        <v>800</v>
      </c>
      <c r="AA5" s="49">
        <v>800</v>
      </c>
      <c r="AB5" s="49">
        <v>800</v>
      </c>
      <c r="AC5" s="49">
        <v>800</v>
      </c>
      <c r="AD5" s="49">
        <v>800</v>
      </c>
      <c r="AE5" s="49">
        <v>800</v>
      </c>
      <c r="AF5" s="49">
        <v>800</v>
      </c>
      <c r="AG5" s="49">
        <v>800</v>
      </c>
      <c r="AH5" s="49">
        <v>800</v>
      </c>
    </row>
    <row r="6" spans="1:34">
      <c r="A6" s="52" t="s">
        <v>31</v>
      </c>
      <c r="B6" s="49">
        <v>4</v>
      </c>
      <c r="C6" s="49">
        <v>240</v>
      </c>
      <c r="D6" s="49">
        <v>240</v>
      </c>
      <c r="E6" s="49">
        <v>240</v>
      </c>
      <c r="F6" s="51" t="s">
        <v>94</v>
      </c>
      <c r="G6" s="49">
        <v>240</v>
      </c>
      <c r="H6" s="49">
        <v>240</v>
      </c>
      <c r="I6" s="49">
        <v>300</v>
      </c>
      <c r="J6" s="49">
        <v>300</v>
      </c>
      <c r="K6" s="49">
        <v>300</v>
      </c>
      <c r="L6" s="49">
        <v>300</v>
      </c>
      <c r="M6" s="49">
        <v>300</v>
      </c>
      <c r="N6" s="49">
        <v>400</v>
      </c>
      <c r="O6" s="49">
        <v>400</v>
      </c>
      <c r="P6" s="49">
        <v>400</v>
      </c>
      <c r="Q6" s="49">
        <v>500</v>
      </c>
      <c r="R6" s="49">
        <v>500</v>
      </c>
      <c r="S6" s="49">
        <v>500</v>
      </c>
      <c r="T6" s="49">
        <v>500</v>
      </c>
      <c r="U6" s="49">
        <v>500</v>
      </c>
      <c r="V6" s="49">
        <v>500</v>
      </c>
      <c r="W6" s="49">
        <v>600</v>
      </c>
      <c r="X6" s="49">
        <v>600</v>
      </c>
      <c r="Y6" s="49">
        <v>700</v>
      </c>
      <c r="Z6" s="49">
        <v>800</v>
      </c>
      <c r="AA6" s="49">
        <v>800</v>
      </c>
      <c r="AB6" s="49">
        <v>800</v>
      </c>
      <c r="AC6" s="49">
        <v>800</v>
      </c>
      <c r="AD6" s="49">
        <v>800</v>
      </c>
      <c r="AE6" s="49">
        <v>800</v>
      </c>
      <c r="AF6" s="49">
        <v>800</v>
      </c>
      <c r="AG6" s="49">
        <v>800</v>
      </c>
      <c r="AH6" s="49">
        <v>800</v>
      </c>
    </row>
    <row r="7" spans="1:34">
      <c r="A7" s="52" t="s">
        <v>53</v>
      </c>
      <c r="B7" s="49">
        <v>5</v>
      </c>
      <c r="C7" s="49">
        <v>240</v>
      </c>
      <c r="D7" s="49">
        <v>240</v>
      </c>
      <c r="E7" s="49">
        <v>240</v>
      </c>
      <c r="F7" s="49">
        <v>240</v>
      </c>
      <c r="G7" s="51" t="s">
        <v>94</v>
      </c>
      <c r="H7" s="49">
        <v>240</v>
      </c>
      <c r="I7" s="49">
        <v>300</v>
      </c>
      <c r="J7" s="49">
        <v>300</v>
      </c>
      <c r="K7" s="49">
        <v>300</v>
      </c>
      <c r="L7" s="49">
        <v>300</v>
      </c>
      <c r="M7" s="49">
        <v>300</v>
      </c>
      <c r="N7" s="49">
        <v>400</v>
      </c>
      <c r="O7" s="49">
        <v>400</v>
      </c>
      <c r="P7" s="49">
        <v>400</v>
      </c>
      <c r="Q7" s="49">
        <v>500</v>
      </c>
      <c r="R7" s="49">
        <v>500</v>
      </c>
      <c r="S7" s="49">
        <v>500</v>
      </c>
      <c r="T7" s="49">
        <v>500</v>
      </c>
      <c r="U7" s="49">
        <v>500</v>
      </c>
      <c r="V7" s="49">
        <v>500</v>
      </c>
      <c r="W7" s="49">
        <v>600</v>
      </c>
      <c r="X7" s="49">
        <v>600</v>
      </c>
      <c r="Y7" s="49">
        <v>700</v>
      </c>
      <c r="Z7" s="49">
        <v>800</v>
      </c>
      <c r="AA7" s="49">
        <v>800</v>
      </c>
      <c r="AB7" s="49">
        <v>800</v>
      </c>
      <c r="AC7" s="49">
        <v>800</v>
      </c>
      <c r="AD7" s="49">
        <v>800</v>
      </c>
      <c r="AE7" s="49">
        <v>800</v>
      </c>
      <c r="AF7" s="49">
        <v>800</v>
      </c>
      <c r="AG7" s="49">
        <v>800</v>
      </c>
      <c r="AH7" s="49">
        <v>800</v>
      </c>
    </row>
    <row r="8" spans="1:34">
      <c r="A8" s="52" t="s">
        <v>54</v>
      </c>
      <c r="B8" s="49">
        <v>6</v>
      </c>
      <c r="C8" s="49">
        <v>240</v>
      </c>
      <c r="D8" s="49">
        <v>240</v>
      </c>
      <c r="E8" s="49">
        <v>240</v>
      </c>
      <c r="F8" s="49">
        <v>240</v>
      </c>
      <c r="G8" s="49">
        <v>240</v>
      </c>
      <c r="H8" s="51" t="s">
        <v>94</v>
      </c>
      <c r="I8" s="49">
        <v>240</v>
      </c>
      <c r="J8" s="49">
        <v>300</v>
      </c>
      <c r="K8" s="49">
        <v>300</v>
      </c>
      <c r="L8" s="49">
        <v>300</v>
      </c>
      <c r="M8" s="49">
        <v>300</v>
      </c>
      <c r="N8" s="49">
        <v>400</v>
      </c>
      <c r="O8" s="49">
        <v>400</v>
      </c>
      <c r="P8" s="49">
        <v>400</v>
      </c>
      <c r="Q8" s="49">
        <v>500</v>
      </c>
      <c r="R8" s="49">
        <v>500</v>
      </c>
      <c r="S8" s="49">
        <v>500</v>
      </c>
      <c r="T8" s="49">
        <v>500</v>
      </c>
      <c r="U8" s="49">
        <v>500</v>
      </c>
      <c r="V8" s="49">
        <v>500</v>
      </c>
      <c r="W8" s="49">
        <v>600</v>
      </c>
      <c r="X8" s="49">
        <v>600</v>
      </c>
      <c r="Y8" s="49">
        <v>700</v>
      </c>
      <c r="Z8" s="49">
        <v>800</v>
      </c>
      <c r="AA8" s="49">
        <v>800</v>
      </c>
      <c r="AB8" s="49">
        <v>800</v>
      </c>
      <c r="AC8" s="49">
        <v>800</v>
      </c>
      <c r="AD8" s="49">
        <v>800</v>
      </c>
      <c r="AE8" s="49">
        <v>800</v>
      </c>
      <c r="AF8" s="49">
        <v>800</v>
      </c>
      <c r="AG8" s="49">
        <v>800</v>
      </c>
      <c r="AH8" s="49">
        <v>800</v>
      </c>
    </row>
    <row r="9" spans="1:34">
      <c r="A9" s="52" t="s">
        <v>55</v>
      </c>
      <c r="B9" s="49">
        <v>7</v>
      </c>
      <c r="C9" s="49">
        <v>300</v>
      </c>
      <c r="D9" s="49">
        <v>300</v>
      </c>
      <c r="E9" s="49">
        <v>300</v>
      </c>
      <c r="F9" s="49">
        <v>300</v>
      </c>
      <c r="G9" s="49">
        <v>300</v>
      </c>
      <c r="H9" s="49">
        <v>240</v>
      </c>
      <c r="I9" s="51" t="s">
        <v>94</v>
      </c>
      <c r="J9" s="49">
        <v>240</v>
      </c>
      <c r="K9" s="49">
        <v>240</v>
      </c>
      <c r="L9" s="49">
        <v>240</v>
      </c>
      <c r="M9" s="49">
        <v>240</v>
      </c>
      <c r="N9" s="49">
        <v>300</v>
      </c>
      <c r="O9" s="49">
        <v>300</v>
      </c>
      <c r="P9" s="49">
        <v>300</v>
      </c>
      <c r="Q9" s="49">
        <v>400</v>
      </c>
      <c r="R9" s="49">
        <v>400</v>
      </c>
      <c r="S9" s="49">
        <v>400</v>
      </c>
      <c r="T9" s="49">
        <v>400</v>
      </c>
      <c r="U9" s="49">
        <v>400</v>
      </c>
      <c r="V9" s="49">
        <v>400</v>
      </c>
      <c r="W9" s="49">
        <v>500</v>
      </c>
      <c r="X9" s="49">
        <v>500</v>
      </c>
      <c r="Y9" s="49">
        <v>600</v>
      </c>
      <c r="Z9" s="49">
        <v>700</v>
      </c>
      <c r="AA9" s="49">
        <v>700</v>
      </c>
      <c r="AB9" s="49">
        <v>700</v>
      </c>
      <c r="AC9" s="49">
        <v>700</v>
      </c>
      <c r="AD9" s="49">
        <v>700</v>
      </c>
      <c r="AE9" s="49">
        <v>700</v>
      </c>
      <c r="AF9" s="49">
        <v>700</v>
      </c>
      <c r="AG9" s="49">
        <v>700</v>
      </c>
      <c r="AH9" s="49">
        <v>700</v>
      </c>
    </row>
    <row r="10" spans="1:34">
      <c r="A10" s="52" t="s">
        <v>56</v>
      </c>
      <c r="B10" s="49">
        <v>8</v>
      </c>
      <c r="C10" s="49">
        <v>300</v>
      </c>
      <c r="D10" s="49">
        <v>300</v>
      </c>
      <c r="E10" s="49">
        <v>300</v>
      </c>
      <c r="F10" s="49">
        <v>300</v>
      </c>
      <c r="G10" s="49">
        <v>300</v>
      </c>
      <c r="H10" s="49">
        <v>300</v>
      </c>
      <c r="I10" s="49">
        <v>240</v>
      </c>
      <c r="J10" s="51" t="s">
        <v>94</v>
      </c>
      <c r="K10" s="49">
        <v>240</v>
      </c>
      <c r="L10" s="49">
        <v>240</v>
      </c>
      <c r="M10" s="49">
        <v>240</v>
      </c>
      <c r="N10" s="49">
        <v>300</v>
      </c>
      <c r="O10" s="49">
        <v>300</v>
      </c>
      <c r="P10" s="49">
        <v>300</v>
      </c>
      <c r="Q10" s="49">
        <v>400</v>
      </c>
      <c r="R10" s="49">
        <v>400</v>
      </c>
      <c r="S10" s="49">
        <v>400</v>
      </c>
      <c r="T10" s="49">
        <v>400</v>
      </c>
      <c r="U10" s="49">
        <v>400</v>
      </c>
      <c r="V10" s="49">
        <v>400</v>
      </c>
      <c r="W10" s="49">
        <v>500</v>
      </c>
      <c r="X10" s="49">
        <v>500</v>
      </c>
      <c r="Y10" s="49">
        <v>600</v>
      </c>
      <c r="Z10" s="49">
        <v>700</v>
      </c>
      <c r="AA10" s="49">
        <v>700</v>
      </c>
      <c r="AB10" s="49">
        <v>700</v>
      </c>
      <c r="AC10" s="49">
        <v>700</v>
      </c>
      <c r="AD10" s="49">
        <v>700</v>
      </c>
      <c r="AE10" s="49">
        <v>700</v>
      </c>
      <c r="AF10" s="49">
        <v>700</v>
      </c>
      <c r="AG10" s="49">
        <v>700</v>
      </c>
      <c r="AH10" s="49">
        <v>700</v>
      </c>
    </row>
    <row r="11" spans="1:34">
      <c r="A11" s="52" t="s">
        <v>57</v>
      </c>
      <c r="B11" s="49">
        <v>9</v>
      </c>
      <c r="C11" s="49">
        <v>300</v>
      </c>
      <c r="D11" s="49">
        <v>300</v>
      </c>
      <c r="E11" s="49">
        <v>300</v>
      </c>
      <c r="F11" s="49">
        <v>300</v>
      </c>
      <c r="G11" s="49">
        <v>300</v>
      </c>
      <c r="H11" s="49">
        <v>300</v>
      </c>
      <c r="I11" s="49">
        <v>240</v>
      </c>
      <c r="J11" s="49">
        <v>240</v>
      </c>
      <c r="K11" s="51" t="s">
        <v>94</v>
      </c>
      <c r="L11" s="49">
        <v>240</v>
      </c>
      <c r="M11" s="49">
        <v>240</v>
      </c>
      <c r="N11" s="49">
        <v>300</v>
      </c>
      <c r="O11" s="49">
        <v>300</v>
      </c>
      <c r="P11" s="49">
        <v>300</v>
      </c>
      <c r="Q11" s="49">
        <v>400</v>
      </c>
      <c r="R11" s="49">
        <v>400</v>
      </c>
      <c r="S11" s="49">
        <v>400</v>
      </c>
      <c r="T11" s="49">
        <v>400</v>
      </c>
      <c r="U11" s="49">
        <v>400</v>
      </c>
      <c r="V11" s="49">
        <v>400</v>
      </c>
      <c r="W11" s="49">
        <v>500</v>
      </c>
      <c r="X11" s="49">
        <v>500</v>
      </c>
      <c r="Y11" s="49">
        <v>600</v>
      </c>
      <c r="Z11" s="49">
        <v>700</v>
      </c>
      <c r="AA11" s="49">
        <v>700</v>
      </c>
      <c r="AB11" s="49">
        <v>700</v>
      </c>
      <c r="AC11" s="49">
        <v>700</v>
      </c>
      <c r="AD11" s="49">
        <v>700</v>
      </c>
      <c r="AE11" s="49">
        <v>700</v>
      </c>
      <c r="AF11" s="49">
        <v>700</v>
      </c>
      <c r="AG11" s="49">
        <v>700</v>
      </c>
      <c r="AH11" s="49">
        <v>700</v>
      </c>
    </row>
    <row r="12" spans="1:34">
      <c r="A12" s="52" t="s">
        <v>58</v>
      </c>
      <c r="B12" s="49">
        <v>10</v>
      </c>
      <c r="C12" s="49">
        <v>300</v>
      </c>
      <c r="D12" s="49">
        <v>300</v>
      </c>
      <c r="E12" s="49">
        <v>300</v>
      </c>
      <c r="F12" s="49">
        <v>300</v>
      </c>
      <c r="G12" s="49">
        <v>300</v>
      </c>
      <c r="H12" s="49">
        <v>300</v>
      </c>
      <c r="I12" s="49">
        <v>240</v>
      </c>
      <c r="J12" s="49">
        <v>240</v>
      </c>
      <c r="K12" s="49">
        <v>240</v>
      </c>
      <c r="L12" s="51" t="s">
        <v>94</v>
      </c>
      <c r="M12" s="49">
        <v>240</v>
      </c>
      <c r="N12" s="49">
        <v>300</v>
      </c>
      <c r="O12" s="49">
        <v>300</v>
      </c>
      <c r="P12" s="49">
        <v>300</v>
      </c>
      <c r="Q12" s="49">
        <v>400</v>
      </c>
      <c r="R12" s="49">
        <v>400</v>
      </c>
      <c r="S12" s="49">
        <v>400</v>
      </c>
      <c r="T12" s="49">
        <v>400</v>
      </c>
      <c r="U12" s="49">
        <v>400</v>
      </c>
      <c r="V12" s="49">
        <v>400</v>
      </c>
      <c r="W12" s="49">
        <v>500</v>
      </c>
      <c r="X12" s="49">
        <v>500</v>
      </c>
      <c r="Y12" s="49">
        <v>600</v>
      </c>
      <c r="Z12" s="49">
        <v>700</v>
      </c>
      <c r="AA12" s="49">
        <v>700</v>
      </c>
      <c r="AB12" s="49">
        <v>700</v>
      </c>
      <c r="AC12" s="49">
        <v>700</v>
      </c>
      <c r="AD12" s="49">
        <v>700</v>
      </c>
      <c r="AE12" s="49">
        <v>700</v>
      </c>
      <c r="AF12" s="49">
        <v>700</v>
      </c>
      <c r="AG12" s="49">
        <v>700</v>
      </c>
      <c r="AH12" s="49">
        <v>700</v>
      </c>
    </row>
    <row r="13" spans="1:34">
      <c r="A13" s="52" t="s">
        <v>59</v>
      </c>
      <c r="B13" s="49">
        <v>11</v>
      </c>
      <c r="C13" s="49">
        <v>300</v>
      </c>
      <c r="D13" s="49">
        <v>300</v>
      </c>
      <c r="E13" s="49">
        <v>300</v>
      </c>
      <c r="F13" s="49">
        <v>300</v>
      </c>
      <c r="G13" s="49">
        <v>300</v>
      </c>
      <c r="H13" s="49">
        <v>300</v>
      </c>
      <c r="I13" s="49">
        <v>240</v>
      </c>
      <c r="J13" s="49">
        <v>240</v>
      </c>
      <c r="K13" s="49">
        <v>240</v>
      </c>
      <c r="L13" s="49">
        <v>240</v>
      </c>
      <c r="M13" s="51" t="s">
        <v>94</v>
      </c>
      <c r="N13" s="49">
        <v>240</v>
      </c>
      <c r="O13" s="49">
        <v>300</v>
      </c>
      <c r="P13" s="49">
        <v>300</v>
      </c>
      <c r="Q13" s="49">
        <v>400</v>
      </c>
      <c r="R13" s="49">
        <v>400</v>
      </c>
      <c r="S13" s="49">
        <v>400</v>
      </c>
      <c r="T13" s="49">
        <v>400</v>
      </c>
      <c r="U13" s="49">
        <v>400</v>
      </c>
      <c r="V13" s="49">
        <v>400</v>
      </c>
      <c r="W13" s="49">
        <v>500</v>
      </c>
      <c r="X13" s="49">
        <v>500</v>
      </c>
      <c r="Y13" s="49">
        <v>600</v>
      </c>
      <c r="Z13" s="49">
        <v>700</v>
      </c>
      <c r="AA13" s="49">
        <v>700</v>
      </c>
      <c r="AB13" s="49">
        <v>700</v>
      </c>
      <c r="AC13" s="49">
        <v>700</v>
      </c>
      <c r="AD13" s="49">
        <v>700</v>
      </c>
      <c r="AE13" s="49">
        <v>700</v>
      </c>
      <c r="AF13" s="49">
        <v>700</v>
      </c>
      <c r="AG13" s="49">
        <v>700</v>
      </c>
      <c r="AH13" s="49">
        <v>700</v>
      </c>
    </row>
    <row r="14" spans="1:34">
      <c r="A14" s="52" t="s">
        <v>60</v>
      </c>
      <c r="B14" s="49">
        <v>12</v>
      </c>
      <c r="C14" s="49">
        <v>400</v>
      </c>
      <c r="D14" s="49">
        <v>400</v>
      </c>
      <c r="E14" s="49">
        <v>400</v>
      </c>
      <c r="F14" s="49">
        <v>400</v>
      </c>
      <c r="G14" s="49">
        <v>400</v>
      </c>
      <c r="H14" s="49">
        <v>400</v>
      </c>
      <c r="I14" s="49">
        <v>300</v>
      </c>
      <c r="J14" s="49">
        <v>300</v>
      </c>
      <c r="K14" s="49">
        <v>300</v>
      </c>
      <c r="L14" s="49">
        <v>300</v>
      </c>
      <c r="M14" s="49">
        <v>240</v>
      </c>
      <c r="N14" s="51" t="s">
        <v>94</v>
      </c>
      <c r="O14" s="49">
        <v>240</v>
      </c>
      <c r="P14" s="49">
        <v>240</v>
      </c>
      <c r="Q14" s="49">
        <v>300</v>
      </c>
      <c r="R14" s="49">
        <v>300</v>
      </c>
      <c r="S14" s="49">
        <v>300</v>
      </c>
      <c r="T14" s="49">
        <v>300</v>
      </c>
      <c r="U14" s="49">
        <v>300</v>
      </c>
      <c r="V14" s="49">
        <v>300</v>
      </c>
      <c r="W14" s="49">
        <v>400</v>
      </c>
      <c r="X14" s="49">
        <v>400</v>
      </c>
      <c r="Y14" s="49">
        <v>500</v>
      </c>
      <c r="Z14" s="49">
        <v>600</v>
      </c>
      <c r="AA14" s="49">
        <v>600</v>
      </c>
      <c r="AB14" s="49">
        <v>600</v>
      </c>
      <c r="AC14" s="49">
        <v>600</v>
      </c>
      <c r="AD14" s="49">
        <v>600</v>
      </c>
      <c r="AE14" s="49">
        <v>600</v>
      </c>
      <c r="AF14" s="49">
        <v>600</v>
      </c>
      <c r="AG14" s="49">
        <v>600</v>
      </c>
      <c r="AH14" s="49">
        <v>600</v>
      </c>
    </row>
    <row r="15" spans="1:34">
      <c r="A15" s="52" t="s">
        <v>61</v>
      </c>
      <c r="B15" s="49">
        <v>13</v>
      </c>
      <c r="C15" s="49">
        <v>400</v>
      </c>
      <c r="D15" s="49">
        <v>400</v>
      </c>
      <c r="E15" s="49">
        <v>400</v>
      </c>
      <c r="F15" s="49">
        <v>400</v>
      </c>
      <c r="G15" s="49">
        <v>400</v>
      </c>
      <c r="H15" s="49">
        <v>400</v>
      </c>
      <c r="I15" s="49">
        <v>300</v>
      </c>
      <c r="J15" s="49">
        <v>300</v>
      </c>
      <c r="K15" s="49">
        <v>300</v>
      </c>
      <c r="L15" s="49">
        <v>300</v>
      </c>
      <c r="M15" s="49">
        <v>300</v>
      </c>
      <c r="N15" s="49">
        <v>240</v>
      </c>
      <c r="O15" s="51" t="s">
        <v>94</v>
      </c>
      <c r="P15" s="49">
        <v>240</v>
      </c>
      <c r="Q15" s="49">
        <v>300</v>
      </c>
      <c r="R15" s="49">
        <v>300</v>
      </c>
      <c r="S15" s="49">
        <v>300</v>
      </c>
      <c r="T15" s="49">
        <v>300</v>
      </c>
      <c r="U15" s="49">
        <v>300</v>
      </c>
      <c r="V15" s="49">
        <v>300</v>
      </c>
      <c r="W15" s="49">
        <v>400</v>
      </c>
      <c r="X15" s="49">
        <v>400</v>
      </c>
      <c r="Y15" s="49">
        <v>500</v>
      </c>
      <c r="Z15" s="49">
        <v>600</v>
      </c>
      <c r="AA15" s="49">
        <v>600</v>
      </c>
      <c r="AB15" s="49">
        <v>600</v>
      </c>
      <c r="AC15" s="49">
        <v>600</v>
      </c>
      <c r="AD15" s="49">
        <v>600</v>
      </c>
      <c r="AE15" s="49">
        <v>600</v>
      </c>
      <c r="AF15" s="49">
        <v>600</v>
      </c>
      <c r="AG15" s="49">
        <v>600</v>
      </c>
      <c r="AH15" s="49">
        <v>600</v>
      </c>
    </row>
    <row r="16" spans="1:34">
      <c r="A16" s="52" t="s">
        <v>62</v>
      </c>
      <c r="B16" s="49">
        <v>14</v>
      </c>
      <c r="C16" s="49">
        <v>400</v>
      </c>
      <c r="D16" s="49">
        <v>400</v>
      </c>
      <c r="E16" s="49">
        <v>400</v>
      </c>
      <c r="F16" s="49">
        <v>400</v>
      </c>
      <c r="G16" s="49">
        <v>400</v>
      </c>
      <c r="H16" s="49">
        <v>400</v>
      </c>
      <c r="I16" s="49">
        <v>300</v>
      </c>
      <c r="J16" s="49">
        <v>300</v>
      </c>
      <c r="K16" s="49">
        <v>300</v>
      </c>
      <c r="L16" s="49">
        <v>300</v>
      </c>
      <c r="M16" s="49">
        <v>300</v>
      </c>
      <c r="N16" s="49">
        <v>240</v>
      </c>
      <c r="O16" s="49">
        <v>240</v>
      </c>
      <c r="P16" s="51" t="s">
        <v>94</v>
      </c>
      <c r="Q16" s="49">
        <v>240</v>
      </c>
      <c r="R16" s="49">
        <v>300</v>
      </c>
      <c r="S16" s="49">
        <v>300</v>
      </c>
      <c r="T16" s="49">
        <v>300</v>
      </c>
      <c r="U16" s="49">
        <v>300</v>
      </c>
      <c r="V16" s="49">
        <v>300</v>
      </c>
      <c r="W16" s="49">
        <v>400</v>
      </c>
      <c r="X16" s="49">
        <v>400</v>
      </c>
      <c r="Y16" s="49">
        <v>500</v>
      </c>
      <c r="Z16" s="49">
        <v>600</v>
      </c>
      <c r="AA16" s="49">
        <v>600</v>
      </c>
      <c r="AB16" s="49">
        <v>600</v>
      </c>
      <c r="AC16" s="49">
        <v>600</v>
      </c>
      <c r="AD16" s="49">
        <v>600</v>
      </c>
      <c r="AE16" s="49">
        <v>600</v>
      </c>
      <c r="AF16" s="49">
        <v>600</v>
      </c>
      <c r="AG16" s="49">
        <v>600</v>
      </c>
      <c r="AH16" s="49">
        <v>600</v>
      </c>
    </row>
    <row r="17" spans="1:34">
      <c r="A17" s="52" t="s">
        <v>63</v>
      </c>
      <c r="B17" s="49">
        <v>15</v>
      </c>
      <c r="C17" s="49">
        <v>500</v>
      </c>
      <c r="D17" s="49">
        <v>500</v>
      </c>
      <c r="E17" s="49">
        <v>500</v>
      </c>
      <c r="F17" s="49">
        <v>500</v>
      </c>
      <c r="G17" s="49">
        <v>500</v>
      </c>
      <c r="H17" s="49">
        <v>500</v>
      </c>
      <c r="I17" s="49">
        <v>400</v>
      </c>
      <c r="J17" s="49">
        <v>400</v>
      </c>
      <c r="K17" s="49">
        <v>400</v>
      </c>
      <c r="L17" s="49">
        <v>400</v>
      </c>
      <c r="M17" s="49">
        <v>400</v>
      </c>
      <c r="N17" s="49">
        <v>300</v>
      </c>
      <c r="O17" s="49">
        <v>300</v>
      </c>
      <c r="P17" s="49">
        <v>240</v>
      </c>
      <c r="Q17" s="51" t="s">
        <v>94</v>
      </c>
      <c r="R17" s="49">
        <v>240</v>
      </c>
      <c r="S17" s="49">
        <v>240</v>
      </c>
      <c r="T17" s="49">
        <v>240</v>
      </c>
      <c r="U17" s="49">
        <v>240</v>
      </c>
      <c r="V17" s="49">
        <v>240</v>
      </c>
      <c r="W17" s="49">
        <v>300</v>
      </c>
      <c r="X17" s="49">
        <v>300</v>
      </c>
      <c r="Y17" s="49">
        <v>400</v>
      </c>
      <c r="Z17" s="49">
        <v>500</v>
      </c>
      <c r="AA17" s="49">
        <v>500</v>
      </c>
      <c r="AB17" s="49">
        <v>500</v>
      </c>
      <c r="AC17" s="49">
        <v>500</v>
      </c>
      <c r="AD17" s="49">
        <v>500</v>
      </c>
      <c r="AE17" s="49">
        <v>500</v>
      </c>
      <c r="AF17" s="49">
        <v>500</v>
      </c>
      <c r="AG17" s="49">
        <v>500</v>
      </c>
      <c r="AH17" s="49">
        <v>500</v>
      </c>
    </row>
    <row r="18" spans="1:34">
      <c r="A18" s="52" t="s">
        <v>64</v>
      </c>
      <c r="B18" s="49">
        <v>16</v>
      </c>
      <c r="C18" s="49">
        <v>500</v>
      </c>
      <c r="D18" s="49">
        <v>500</v>
      </c>
      <c r="E18" s="49">
        <v>500</v>
      </c>
      <c r="F18" s="49">
        <v>500</v>
      </c>
      <c r="G18" s="49">
        <v>500</v>
      </c>
      <c r="H18" s="49">
        <v>500</v>
      </c>
      <c r="I18" s="49">
        <v>400</v>
      </c>
      <c r="J18" s="49">
        <v>400</v>
      </c>
      <c r="K18" s="49">
        <v>400</v>
      </c>
      <c r="L18" s="49">
        <v>400</v>
      </c>
      <c r="M18" s="49">
        <v>400</v>
      </c>
      <c r="N18" s="49">
        <v>300</v>
      </c>
      <c r="O18" s="49">
        <v>300</v>
      </c>
      <c r="P18" s="49">
        <v>300</v>
      </c>
      <c r="Q18" s="49">
        <v>240</v>
      </c>
      <c r="R18" s="51" t="s">
        <v>94</v>
      </c>
      <c r="S18" s="49">
        <v>240</v>
      </c>
      <c r="T18" s="49">
        <v>240</v>
      </c>
      <c r="U18" s="49">
        <v>240</v>
      </c>
      <c r="V18" s="49">
        <v>240</v>
      </c>
      <c r="W18" s="49">
        <v>300</v>
      </c>
      <c r="X18" s="49">
        <v>300</v>
      </c>
      <c r="Y18" s="49">
        <v>400</v>
      </c>
      <c r="Z18" s="49">
        <v>500</v>
      </c>
      <c r="AA18" s="49">
        <v>500</v>
      </c>
      <c r="AB18" s="49">
        <v>500</v>
      </c>
      <c r="AC18" s="49">
        <v>500</v>
      </c>
      <c r="AD18" s="49">
        <v>500</v>
      </c>
      <c r="AE18" s="49">
        <v>500</v>
      </c>
      <c r="AF18" s="49">
        <v>500</v>
      </c>
      <c r="AG18" s="49">
        <v>500</v>
      </c>
      <c r="AH18" s="49">
        <v>500</v>
      </c>
    </row>
    <row r="19" spans="1:34">
      <c r="A19" s="52" t="s">
        <v>65</v>
      </c>
      <c r="B19" s="49">
        <v>17</v>
      </c>
      <c r="C19" s="49">
        <v>500</v>
      </c>
      <c r="D19" s="49">
        <v>500</v>
      </c>
      <c r="E19" s="49">
        <v>500</v>
      </c>
      <c r="F19" s="49">
        <v>500</v>
      </c>
      <c r="G19" s="49">
        <v>500</v>
      </c>
      <c r="H19" s="49">
        <v>500</v>
      </c>
      <c r="I19" s="49">
        <v>400</v>
      </c>
      <c r="J19" s="49">
        <v>400</v>
      </c>
      <c r="K19" s="49">
        <v>400</v>
      </c>
      <c r="L19" s="49">
        <v>400</v>
      </c>
      <c r="M19" s="49">
        <v>400</v>
      </c>
      <c r="N19" s="49">
        <v>300</v>
      </c>
      <c r="O19" s="49">
        <v>300</v>
      </c>
      <c r="P19" s="49">
        <v>300</v>
      </c>
      <c r="Q19" s="49">
        <v>240</v>
      </c>
      <c r="R19" s="49">
        <v>240</v>
      </c>
      <c r="S19" s="51" t="s">
        <v>94</v>
      </c>
      <c r="T19" s="49">
        <v>240</v>
      </c>
      <c r="U19" s="49">
        <v>240</v>
      </c>
      <c r="V19" s="49">
        <v>240</v>
      </c>
      <c r="W19" s="49">
        <v>300</v>
      </c>
      <c r="X19" s="49">
        <v>300</v>
      </c>
      <c r="Y19" s="49">
        <v>400</v>
      </c>
      <c r="Z19" s="49">
        <v>500</v>
      </c>
      <c r="AA19" s="49">
        <v>500</v>
      </c>
      <c r="AB19" s="49">
        <v>500</v>
      </c>
      <c r="AC19" s="49">
        <v>500</v>
      </c>
      <c r="AD19" s="49">
        <v>500</v>
      </c>
      <c r="AE19" s="49">
        <v>500</v>
      </c>
      <c r="AF19" s="49">
        <v>500</v>
      </c>
      <c r="AG19" s="49">
        <v>500</v>
      </c>
      <c r="AH19" s="49">
        <v>500</v>
      </c>
    </row>
    <row r="20" spans="1:34">
      <c r="A20" s="52" t="s">
        <v>66</v>
      </c>
      <c r="B20" s="49">
        <v>18</v>
      </c>
      <c r="C20" s="49">
        <v>500</v>
      </c>
      <c r="D20" s="49">
        <v>500</v>
      </c>
      <c r="E20" s="49">
        <v>500</v>
      </c>
      <c r="F20" s="49">
        <v>500</v>
      </c>
      <c r="G20" s="49">
        <v>500</v>
      </c>
      <c r="H20" s="49">
        <v>500</v>
      </c>
      <c r="I20" s="49">
        <v>400</v>
      </c>
      <c r="J20" s="49">
        <v>400</v>
      </c>
      <c r="K20" s="49">
        <v>400</v>
      </c>
      <c r="L20" s="49">
        <v>400</v>
      </c>
      <c r="M20" s="49">
        <v>400</v>
      </c>
      <c r="N20" s="49">
        <v>300</v>
      </c>
      <c r="O20" s="49">
        <v>300</v>
      </c>
      <c r="P20" s="49">
        <v>300</v>
      </c>
      <c r="Q20" s="49">
        <v>240</v>
      </c>
      <c r="R20" s="49">
        <v>240</v>
      </c>
      <c r="S20" s="49">
        <v>240</v>
      </c>
      <c r="T20" s="51" t="s">
        <v>94</v>
      </c>
      <c r="U20" s="49">
        <v>240</v>
      </c>
      <c r="V20" s="49">
        <v>240</v>
      </c>
      <c r="W20" s="49">
        <v>300</v>
      </c>
      <c r="X20" s="49">
        <v>300</v>
      </c>
      <c r="Y20" s="49">
        <v>400</v>
      </c>
      <c r="Z20" s="49">
        <v>500</v>
      </c>
      <c r="AA20" s="49">
        <v>500</v>
      </c>
      <c r="AB20" s="49">
        <v>500</v>
      </c>
      <c r="AC20" s="49">
        <v>500</v>
      </c>
      <c r="AD20" s="49">
        <v>500</v>
      </c>
      <c r="AE20" s="49">
        <v>500</v>
      </c>
      <c r="AF20" s="49">
        <v>500</v>
      </c>
      <c r="AG20" s="49">
        <v>500</v>
      </c>
      <c r="AH20" s="49">
        <v>500</v>
      </c>
    </row>
    <row r="21" spans="1:34">
      <c r="A21" s="52" t="s">
        <v>67</v>
      </c>
      <c r="B21" s="49">
        <v>19</v>
      </c>
      <c r="C21" s="49">
        <v>500</v>
      </c>
      <c r="D21" s="49">
        <v>500</v>
      </c>
      <c r="E21" s="49">
        <v>500</v>
      </c>
      <c r="F21" s="49">
        <v>500</v>
      </c>
      <c r="G21" s="49">
        <v>500</v>
      </c>
      <c r="H21" s="49">
        <v>500</v>
      </c>
      <c r="I21" s="49">
        <v>400</v>
      </c>
      <c r="J21" s="49">
        <v>400</v>
      </c>
      <c r="K21" s="49">
        <v>400</v>
      </c>
      <c r="L21" s="49">
        <v>400</v>
      </c>
      <c r="M21" s="49">
        <v>400</v>
      </c>
      <c r="N21" s="49">
        <v>300</v>
      </c>
      <c r="O21" s="49">
        <v>300</v>
      </c>
      <c r="P21" s="49">
        <v>300</v>
      </c>
      <c r="Q21" s="49">
        <v>240</v>
      </c>
      <c r="R21" s="49">
        <v>240</v>
      </c>
      <c r="S21" s="49">
        <v>240</v>
      </c>
      <c r="T21" s="49">
        <v>240</v>
      </c>
      <c r="U21" s="51" t="s">
        <v>94</v>
      </c>
      <c r="V21" s="49">
        <v>240</v>
      </c>
      <c r="W21" s="49">
        <v>300</v>
      </c>
      <c r="X21" s="49">
        <v>300</v>
      </c>
      <c r="Y21" s="49">
        <v>400</v>
      </c>
      <c r="Z21" s="49">
        <v>500</v>
      </c>
      <c r="AA21" s="49">
        <v>500</v>
      </c>
      <c r="AB21" s="49">
        <v>500</v>
      </c>
      <c r="AC21" s="49">
        <v>500</v>
      </c>
      <c r="AD21" s="49">
        <v>500</v>
      </c>
      <c r="AE21" s="49">
        <v>500</v>
      </c>
      <c r="AF21" s="49">
        <v>500</v>
      </c>
      <c r="AG21" s="49">
        <v>500</v>
      </c>
      <c r="AH21" s="49">
        <v>500</v>
      </c>
    </row>
    <row r="22" spans="1:34">
      <c r="A22" s="52" t="s">
        <v>68</v>
      </c>
      <c r="B22" s="49">
        <v>20</v>
      </c>
      <c r="C22" s="49">
        <v>500</v>
      </c>
      <c r="D22" s="49">
        <v>500</v>
      </c>
      <c r="E22" s="49">
        <v>500</v>
      </c>
      <c r="F22" s="49">
        <v>500</v>
      </c>
      <c r="G22" s="49">
        <v>500</v>
      </c>
      <c r="H22" s="49">
        <v>500</v>
      </c>
      <c r="I22" s="49">
        <v>400</v>
      </c>
      <c r="J22" s="49">
        <v>400</v>
      </c>
      <c r="K22" s="49">
        <v>400</v>
      </c>
      <c r="L22" s="49">
        <v>400</v>
      </c>
      <c r="M22" s="49">
        <v>400</v>
      </c>
      <c r="N22" s="49">
        <v>300</v>
      </c>
      <c r="O22" s="49">
        <v>300</v>
      </c>
      <c r="P22" s="49">
        <v>300</v>
      </c>
      <c r="Q22" s="49">
        <v>240</v>
      </c>
      <c r="R22" s="49">
        <v>240</v>
      </c>
      <c r="S22" s="49">
        <v>240</v>
      </c>
      <c r="T22" s="49">
        <v>240</v>
      </c>
      <c r="U22" s="49">
        <v>240</v>
      </c>
      <c r="V22" s="51" t="s">
        <v>94</v>
      </c>
      <c r="W22" s="49">
        <v>240</v>
      </c>
      <c r="X22" s="49">
        <v>300</v>
      </c>
      <c r="Y22" s="49">
        <v>400</v>
      </c>
      <c r="Z22" s="49">
        <v>500</v>
      </c>
      <c r="AA22" s="49">
        <v>500</v>
      </c>
      <c r="AB22" s="49">
        <v>500</v>
      </c>
      <c r="AC22" s="49">
        <v>500</v>
      </c>
      <c r="AD22" s="49">
        <v>500</v>
      </c>
      <c r="AE22" s="49">
        <v>500</v>
      </c>
      <c r="AF22" s="49">
        <v>500</v>
      </c>
      <c r="AG22" s="49">
        <v>500</v>
      </c>
      <c r="AH22" s="49">
        <v>500</v>
      </c>
    </row>
    <row r="23" spans="1:34">
      <c r="A23" s="52" t="s">
        <v>69</v>
      </c>
      <c r="B23" s="49">
        <v>21</v>
      </c>
      <c r="C23" s="49">
        <v>600</v>
      </c>
      <c r="D23" s="49">
        <v>600</v>
      </c>
      <c r="E23" s="49">
        <v>600</v>
      </c>
      <c r="F23" s="49">
        <v>600</v>
      </c>
      <c r="G23" s="49">
        <v>600</v>
      </c>
      <c r="H23" s="49">
        <v>600</v>
      </c>
      <c r="I23" s="49">
        <v>500</v>
      </c>
      <c r="J23" s="49">
        <v>500</v>
      </c>
      <c r="K23" s="49">
        <v>500</v>
      </c>
      <c r="L23" s="49">
        <v>500</v>
      </c>
      <c r="M23" s="49">
        <v>500</v>
      </c>
      <c r="N23" s="49">
        <v>400</v>
      </c>
      <c r="O23" s="49">
        <v>400</v>
      </c>
      <c r="P23" s="49">
        <v>400</v>
      </c>
      <c r="Q23" s="49">
        <v>300</v>
      </c>
      <c r="R23" s="49">
        <v>300</v>
      </c>
      <c r="S23" s="49">
        <v>300</v>
      </c>
      <c r="T23" s="49">
        <v>300</v>
      </c>
      <c r="U23" s="49">
        <v>300</v>
      </c>
      <c r="V23" s="49">
        <v>240</v>
      </c>
      <c r="W23" s="51" t="s">
        <v>94</v>
      </c>
      <c r="X23" s="49">
        <v>240</v>
      </c>
      <c r="Y23" s="49">
        <v>300</v>
      </c>
      <c r="Z23" s="49">
        <v>400</v>
      </c>
      <c r="AA23" s="49">
        <v>400</v>
      </c>
      <c r="AB23" s="49">
        <v>400</v>
      </c>
      <c r="AC23" s="49">
        <v>400</v>
      </c>
      <c r="AD23" s="49">
        <v>400</v>
      </c>
      <c r="AE23" s="49">
        <v>400</v>
      </c>
      <c r="AF23" s="49">
        <v>400</v>
      </c>
      <c r="AG23" s="49">
        <v>400</v>
      </c>
      <c r="AH23" s="49">
        <v>400</v>
      </c>
    </row>
    <row r="24" spans="1:34">
      <c r="A24" s="52" t="s">
        <v>70</v>
      </c>
      <c r="B24" s="49">
        <v>22</v>
      </c>
      <c r="C24" s="49">
        <v>600</v>
      </c>
      <c r="D24" s="49">
        <v>600</v>
      </c>
      <c r="E24" s="49">
        <v>600</v>
      </c>
      <c r="F24" s="49">
        <v>600</v>
      </c>
      <c r="G24" s="49">
        <v>600</v>
      </c>
      <c r="H24" s="49">
        <v>600</v>
      </c>
      <c r="I24" s="49">
        <v>500</v>
      </c>
      <c r="J24" s="49">
        <v>500</v>
      </c>
      <c r="K24" s="49">
        <v>500</v>
      </c>
      <c r="L24" s="49">
        <v>500</v>
      </c>
      <c r="M24" s="49">
        <v>500</v>
      </c>
      <c r="N24" s="49">
        <v>400</v>
      </c>
      <c r="O24" s="49">
        <v>400</v>
      </c>
      <c r="P24" s="49">
        <v>400</v>
      </c>
      <c r="Q24" s="49">
        <v>300</v>
      </c>
      <c r="R24" s="49">
        <v>300</v>
      </c>
      <c r="S24" s="49">
        <v>300</v>
      </c>
      <c r="T24" s="49">
        <v>300</v>
      </c>
      <c r="U24" s="49">
        <v>300</v>
      </c>
      <c r="V24" s="49">
        <v>300</v>
      </c>
      <c r="W24" s="49">
        <v>240</v>
      </c>
      <c r="X24" s="51" t="s">
        <v>94</v>
      </c>
      <c r="Y24" s="49">
        <v>240</v>
      </c>
      <c r="Z24" s="49">
        <v>400</v>
      </c>
      <c r="AA24" s="49">
        <v>400</v>
      </c>
      <c r="AB24" s="49">
        <v>400</v>
      </c>
      <c r="AC24" s="49">
        <v>400</v>
      </c>
      <c r="AD24" s="49">
        <v>400</v>
      </c>
      <c r="AE24" s="49">
        <v>400</v>
      </c>
      <c r="AF24" s="49">
        <v>400</v>
      </c>
      <c r="AG24" s="49">
        <v>400</v>
      </c>
      <c r="AH24" s="49">
        <v>400</v>
      </c>
    </row>
    <row r="25" spans="1:34">
      <c r="A25" s="52" t="s">
        <v>71</v>
      </c>
      <c r="B25" s="49">
        <v>23</v>
      </c>
      <c r="C25" s="49">
        <v>700</v>
      </c>
      <c r="D25" s="49">
        <v>700</v>
      </c>
      <c r="E25" s="49">
        <v>700</v>
      </c>
      <c r="F25" s="49">
        <v>700</v>
      </c>
      <c r="G25" s="49">
        <v>700</v>
      </c>
      <c r="H25" s="49">
        <v>700</v>
      </c>
      <c r="I25" s="49">
        <v>600</v>
      </c>
      <c r="J25" s="49">
        <v>600</v>
      </c>
      <c r="K25" s="49">
        <v>600</v>
      </c>
      <c r="L25" s="49">
        <v>600</v>
      </c>
      <c r="M25" s="49">
        <v>600</v>
      </c>
      <c r="N25" s="49">
        <v>500</v>
      </c>
      <c r="O25" s="49">
        <v>500</v>
      </c>
      <c r="P25" s="49">
        <v>500</v>
      </c>
      <c r="Q25" s="49">
        <v>400</v>
      </c>
      <c r="R25" s="49">
        <v>400</v>
      </c>
      <c r="S25" s="49">
        <v>400</v>
      </c>
      <c r="T25" s="49">
        <v>400</v>
      </c>
      <c r="U25" s="49">
        <v>400</v>
      </c>
      <c r="V25" s="49">
        <v>400</v>
      </c>
      <c r="W25" s="49">
        <v>300</v>
      </c>
      <c r="X25" s="49">
        <v>240</v>
      </c>
      <c r="Y25" s="51" t="s">
        <v>94</v>
      </c>
      <c r="Z25" s="49">
        <v>240</v>
      </c>
      <c r="AA25" s="49">
        <v>300</v>
      </c>
      <c r="AB25" s="49">
        <v>300</v>
      </c>
      <c r="AC25" s="49">
        <v>300</v>
      </c>
      <c r="AD25" s="49">
        <v>300</v>
      </c>
      <c r="AE25" s="49">
        <v>300</v>
      </c>
      <c r="AF25" s="49">
        <v>300</v>
      </c>
      <c r="AG25" s="49">
        <v>300</v>
      </c>
      <c r="AH25" s="49">
        <v>300</v>
      </c>
    </row>
    <row r="26" spans="1:34">
      <c r="A26" s="52" t="s">
        <v>72</v>
      </c>
      <c r="B26" s="49">
        <v>24</v>
      </c>
      <c r="C26" s="49">
        <v>800</v>
      </c>
      <c r="D26" s="49">
        <v>800</v>
      </c>
      <c r="E26" s="49">
        <v>800</v>
      </c>
      <c r="F26" s="49">
        <v>800</v>
      </c>
      <c r="G26" s="49">
        <v>800</v>
      </c>
      <c r="H26" s="49">
        <v>800</v>
      </c>
      <c r="I26" s="49">
        <v>700</v>
      </c>
      <c r="J26" s="49">
        <v>700</v>
      </c>
      <c r="K26" s="49">
        <v>700</v>
      </c>
      <c r="L26" s="49">
        <v>700</v>
      </c>
      <c r="M26" s="49">
        <v>700</v>
      </c>
      <c r="N26" s="49">
        <v>600</v>
      </c>
      <c r="O26" s="49">
        <v>600</v>
      </c>
      <c r="P26" s="49">
        <v>600</v>
      </c>
      <c r="Q26" s="49">
        <v>500</v>
      </c>
      <c r="R26" s="49">
        <v>500</v>
      </c>
      <c r="S26" s="49">
        <v>500</v>
      </c>
      <c r="T26" s="49">
        <v>500</v>
      </c>
      <c r="U26" s="49">
        <v>500</v>
      </c>
      <c r="V26" s="49">
        <v>500</v>
      </c>
      <c r="W26" s="49">
        <v>400</v>
      </c>
      <c r="X26" s="49">
        <v>400</v>
      </c>
      <c r="Y26" s="49">
        <v>240</v>
      </c>
      <c r="Z26" s="51" t="s">
        <v>94</v>
      </c>
      <c r="AA26" s="49">
        <v>240</v>
      </c>
      <c r="AB26" s="49">
        <v>240</v>
      </c>
      <c r="AC26" s="49">
        <v>240</v>
      </c>
      <c r="AD26" s="49">
        <v>240</v>
      </c>
      <c r="AE26" s="49">
        <v>240</v>
      </c>
      <c r="AF26" s="49">
        <v>240</v>
      </c>
      <c r="AG26" s="49">
        <v>240</v>
      </c>
      <c r="AH26" s="49">
        <v>240</v>
      </c>
    </row>
    <row r="27" spans="1:34">
      <c r="A27" s="52" t="s">
        <v>73</v>
      </c>
      <c r="B27" s="49">
        <v>25</v>
      </c>
      <c r="C27" s="49">
        <v>800</v>
      </c>
      <c r="D27" s="49">
        <v>800</v>
      </c>
      <c r="E27" s="49">
        <v>800</v>
      </c>
      <c r="F27" s="49">
        <v>800</v>
      </c>
      <c r="G27" s="49">
        <v>800</v>
      </c>
      <c r="H27" s="49">
        <v>800</v>
      </c>
      <c r="I27" s="49">
        <v>700</v>
      </c>
      <c r="J27" s="49">
        <v>700</v>
      </c>
      <c r="K27" s="49">
        <v>700</v>
      </c>
      <c r="L27" s="49">
        <v>700</v>
      </c>
      <c r="M27" s="49">
        <v>700</v>
      </c>
      <c r="N27" s="49">
        <v>600</v>
      </c>
      <c r="O27" s="49">
        <v>600</v>
      </c>
      <c r="P27" s="49">
        <v>600</v>
      </c>
      <c r="Q27" s="49">
        <v>500</v>
      </c>
      <c r="R27" s="49">
        <v>500</v>
      </c>
      <c r="S27" s="49">
        <v>500</v>
      </c>
      <c r="T27" s="49">
        <v>500</v>
      </c>
      <c r="U27" s="49">
        <v>500</v>
      </c>
      <c r="V27" s="49">
        <v>500</v>
      </c>
      <c r="W27" s="49">
        <v>400</v>
      </c>
      <c r="X27" s="49">
        <v>400</v>
      </c>
      <c r="Y27" s="49">
        <v>300</v>
      </c>
      <c r="Z27" s="49">
        <v>240</v>
      </c>
      <c r="AA27" s="49">
        <v>240</v>
      </c>
      <c r="AB27" s="49">
        <v>240</v>
      </c>
      <c r="AC27" s="49">
        <v>240</v>
      </c>
      <c r="AD27" s="49">
        <v>240</v>
      </c>
      <c r="AE27" s="49">
        <v>240</v>
      </c>
      <c r="AF27" s="49">
        <v>240</v>
      </c>
      <c r="AG27" s="49">
        <v>240</v>
      </c>
      <c r="AH27" s="49">
        <v>240</v>
      </c>
    </row>
    <row r="28" spans="1:34">
      <c r="A28" s="52" t="s">
        <v>74</v>
      </c>
      <c r="B28" s="49">
        <v>26</v>
      </c>
      <c r="C28" s="49">
        <v>800</v>
      </c>
      <c r="D28" s="49">
        <v>800</v>
      </c>
      <c r="E28" s="49">
        <v>800</v>
      </c>
      <c r="F28" s="49">
        <v>800</v>
      </c>
      <c r="G28" s="49">
        <v>800</v>
      </c>
      <c r="H28" s="49">
        <v>800</v>
      </c>
      <c r="I28" s="49">
        <v>700</v>
      </c>
      <c r="J28" s="49">
        <v>700</v>
      </c>
      <c r="K28" s="49">
        <v>700</v>
      </c>
      <c r="L28" s="49">
        <v>700</v>
      </c>
      <c r="M28" s="49">
        <v>700</v>
      </c>
      <c r="N28" s="49">
        <v>600</v>
      </c>
      <c r="O28" s="49">
        <v>600</v>
      </c>
      <c r="P28" s="49">
        <v>600</v>
      </c>
      <c r="Q28" s="49">
        <v>500</v>
      </c>
      <c r="R28" s="49">
        <v>500</v>
      </c>
      <c r="S28" s="49">
        <v>500</v>
      </c>
      <c r="T28" s="49">
        <v>500</v>
      </c>
      <c r="U28" s="49">
        <v>500</v>
      </c>
      <c r="V28" s="49">
        <v>500</v>
      </c>
      <c r="W28" s="49">
        <v>400</v>
      </c>
      <c r="X28" s="49">
        <v>400</v>
      </c>
      <c r="Y28" s="49">
        <v>300</v>
      </c>
      <c r="Z28" s="49">
        <v>240</v>
      </c>
      <c r="AA28" s="49">
        <v>240</v>
      </c>
      <c r="AB28" s="49">
        <v>240</v>
      </c>
      <c r="AC28" s="49">
        <v>240</v>
      </c>
      <c r="AD28" s="49">
        <v>240</v>
      </c>
      <c r="AE28" s="49">
        <v>240</v>
      </c>
      <c r="AF28" s="49">
        <v>240</v>
      </c>
      <c r="AG28" s="49">
        <v>240</v>
      </c>
      <c r="AH28" s="49">
        <v>240</v>
      </c>
    </row>
    <row r="29" spans="1:34">
      <c r="A29" s="52" t="s">
        <v>75</v>
      </c>
      <c r="B29" s="49">
        <v>27</v>
      </c>
      <c r="C29" s="49">
        <v>800</v>
      </c>
      <c r="D29" s="49">
        <v>800</v>
      </c>
      <c r="E29" s="49">
        <v>800</v>
      </c>
      <c r="F29" s="49">
        <v>800</v>
      </c>
      <c r="G29" s="49">
        <v>800</v>
      </c>
      <c r="H29" s="49">
        <v>800</v>
      </c>
      <c r="I29" s="49">
        <v>700</v>
      </c>
      <c r="J29" s="49">
        <v>700</v>
      </c>
      <c r="K29" s="49">
        <v>700</v>
      </c>
      <c r="L29" s="49">
        <v>700</v>
      </c>
      <c r="M29" s="49">
        <v>700</v>
      </c>
      <c r="N29" s="49">
        <v>600</v>
      </c>
      <c r="O29" s="49">
        <v>600</v>
      </c>
      <c r="P29" s="49">
        <v>600</v>
      </c>
      <c r="Q29" s="49">
        <v>500</v>
      </c>
      <c r="R29" s="49">
        <v>500</v>
      </c>
      <c r="S29" s="49">
        <v>500</v>
      </c>
      <c r="T29" s="49">
        <v>500</v>
      </c>
      <c r="U29" s="49">
        <v>500</v>
      </c>
      <c r="V29" s="49">
        <v>500</v>
      </c>
      <c r="W29" s="49">
        <v>400</v>
      </c>
      <c r="X29" s="49">
        <v>400</v>
      </c>
      <c r="Y29" s="49">
        <v>300</v>
      </c>
      <c r="Z29" s="49">
        <v>240</v>
      </c>
      <c r="AA29" s="49">
        <v>240</v>
      </c>
      <c r="AB29" s="49">
        <v>240</v>
      </c>
      <c r="AC29" s="49">
        <v>240</v>
      </c>
      <c r="AD29" s="49">
        <v>240</v>
      </c>
      <c r="AE29" s="49">
        <v>240</v>
      </c>
      <c r="AF29" s="49">
        <v>240</v>
      </c>
      <c r="AG29" s="49">
        <v>240</v>
      </c>
      <c r="AH29" s="49">
        <v>240</v>
      </c>
    </row>
    <row r="30" spans="1:34">
      <c r="A30" s="52" t="s">
        <v>76</v>
      </c>
      <c r="B30" s="49">
        <v>28</v>
      </c>
      <c r="C30" s="49">
        <v>800</v>
      </c>
      <c r="D30" s="49">
        <v>800</v>
      </c>
      <c r="E30" s="49">
        <v>800</v>
      </c>
      <c r="F30" s="49">
        <v>800</v>
      </c>
      <c r="G30" s="49">
        <v>800</v>
      </c>
      <c r="H30" s="49">
        <v>800</v>
      </c>
      <c r="I30" s="49">
        <v>700</v>
      </c>
      <c r="J30" s="49">
        <v>700</v>
      </c>
      <c r="K30" s="49">
        <v>700</v>
      </c>
      <c r="L30" s="49">
        <v>700</v>
      </c>
      <c r="M30" s="49">
        <v>700</v>
      </c>
      <c r="N30" s="49">
        <v>600</v>
      </c>
      <c r="O30" s="49">
        <v>600</v>
      </c>
      <c r="P30" s="49">
        <v>600</v>
      </c>
      <c r="Q30" s="49">
        <v>500</v>
      </c>
      <c r="R30" s="49">
        <v>500</v>
      </c>
      <c r="S30" s="49">
        <v>500</v>
      </c>
      <c r="T30" s="49">
        <v>500</v>
      </c>
      <c r="U30" s="49">
        <v>500</v>
      </c>
      <c r="V30" s="49">
        <v>500</v>
      </c>
      <c r="W30" s="49">
        <v>400</v>
      </c>
      <c r="X30" s="49">
        <v>400</v>
      </c>
      <c r="Y30" s="49">
        <v>300</v>
      </c>
      <c r="Z30" s="49">
        <v>240</v>
      </c>
      <c r="AA30" s="49">
        <v>240</v>
      </c>
      <c r="AB30" s="49">
        <v>240</v>
      </c>
      <c r="AC30" s="49">
        <v>240</v>
      </c>
      <c r="AD30" s="49">
        <v>240</v>
      </c>
      <c r="AE30" s="49">
        <v>240</v>
      </c>
      <c r="AF30" s="49">
        <v>240</v>
      </c>
      <c r="AG30" s="49">
        <v>240</v>
      </c>
      <c r="AH30" s="49">
        <v>240</v>
      </c>
    </row>
    <row r="31" spans="1:34">
      <c r="A31" s="52" t="s">
        <v>77</v>
      </c>
      <c r="B31" s="49">
        <v>29</v>
      </c>
      <c r="C31" s="49">
        <v>800</v>
      </c>
      <c r="D31" s="49">
        <v>800</v>
      </c>
      <c r="E31" s="49">
        <v>800</v>
      </c>
      <c r="F31" s="49">
        <v>800</v>
      </c>
      <c r="G31" s="49">
        <v>800</v>
      </c>
      <c r="H31" s="49">
        <v>800</v>
      </c>
      <c r="I31" s="49">
        <v>700</v>
      </c>
      <c r="J31" s="49">
        <v>700</v>
      </c>
      <c r="K31" s="49">
        <v>700</v>
      </c>
      <c r="L31" s="49">
        <v>700</v>
      </c>
      <c r="M31" s="49">
        <v>700</v>
      </c>
      <c r="N31" s="49">
        <v>600</v>
      </c>
      <c r="O31" s="49">
        <v>600</v>
      </c>
      <c r="P31" s="49">
        <v>600</v>
      </c>
      <c r="Q31" s="49">
        <v>500</v>
      </c>
      <c r="R31" s="49">
        <v>500</v>
      </c>
      <c r="S31" s="49">
        <v>500</v>
      </c>
      <c r="T31" s="49">
        <v>500</v>
      </c>
      <c r="U31" s="49">
        <v>500</v>
      </c>
      <c r="V31" s="49">
        <v>500</v>
      </c>
      <c r="W31" s="49">
        <v>400</v>
      </c>
      <c r="X31" s="49">
        <v>400</v>
      </c>
      <c r="Y31" s="49">
        <v>300</v>
      </c>
      <c r="Z31" s="49">
        <v>240</v>
      </c>
      <c r="AA31" s="49">
        <v>240</v>
      </c>
      <c r="AB31" s="49">
        <v>240</v>
      </c>
      <c r="AC31" s="49">
        <v>240</v>
      </c>
      <c r="AD31" s="49">
        <v>240</v>
      </c>
      <c r="AE31" s="49">
        <v>240</v>
      </c>
      <c r="AF31" s="49">
        <v>240</v>
      </c>
      <c r="AG31" s="49">
        <v>240</v>
      </c>
      <c r="AH31" s="49">
        <v>240</v>
      </c>
    </row>
    <row r="32" spans="1:34">
      <c r="A32" s="52" t="s">
        <v>78</v>
      </c>
      <c r="B32" s="49">
        <v>30</v>
      </c>
      <c r="C32" s="49">
        <v>800</v>
      </c>
      <c r="D32" s="49">
        <v>800</v>
      </c>
      <c r="E32" s="49">
        <v>800</v>
      </c>
      <c r="F32" s="49">
        <v>800</v>
      </c>
      <c r="G32" s="49">
        <v>800</v>
      </c>
      <c r="H32" s="49">
        <v>800</v>
      </c>
      <c r="I32" s="49">
        <v>700</v>
      </c>
      <c r="J32" s="49">
        <v>700</v>
      </c>
      <c r="K32" s="49">
        <v>700</v>
      </c>
      <c r="L32" s="49">
        <v>700</v>
      </c>
      <c r="M32" s="49">
        <v>700</v>
      </c>
      <c r="N32" s="49">
        <v>600</v>
      </c>
      <c r="O32" s="49">
        <v>600</v>
      </c>
      <c r="P32" s="49">
        <v>600</v>
      </c>
      <c r="Q32" s="49">
        <v>500</v>
      </c>
      <c r="R32" s="49">
        <v>500</v>
      </c>
      <c r="S32" s="49">
        <v>500</v>
      </c>
      <c r="T32" s="49">
        <v>500</v>
      </c>
      <c r="U32" s="49">
        <v>500</v>
      </c>
      <c r="V32" s="49">
        <v>500</v>
      </c>
      <c r="W32" s="49">
        <v>400</v>
      </c>
      <c r="X32" s="49">
        <v>400</v>
      </c>
      <c r="Y32" s="49">
        <v>300</v>
      </c>
      <c r="Z32" s="49">
        <v>240</v>
      </c>
      <c r="AA32" s="49">
        <v>240</v>
      </c>
      <c r="AB32" s="49">
        <v>240</v>
      </c>
      <c r="AC32" s="49">
        <v>240</v>
      </c>
      <c r="AD32" s="49">
        <v>240</v>
      </c>
      <c r="AE32" s="49">
        <v>240</v>
      </c>
      <c r="AF32" s="49">
        <v>240</v>
      </c>
      <c r="AG32" s="49">
        <v>240</v>
      </c>
      <c r="AH32" s="49">
        <v>240</v>
      </c>
    </row>
    <row r="33" spans="1:34">
      <c r="A33" s="52" t="s">
        <v>79</v>
      </c>
      <c r="B33" s="49">
        <v>31</v>
      </c>
      <c r="C33" s="49">
        <v>800</v>
      </c>
      <c r="D33" s="49">
        <v>800</v>
      </c>
      <c r="E33" s="49">
        <v>800</v>
      </c>
      <c r="F33" s="49">
        <v>800</v>
      </c>
      <c r="G33" s="49">
        <v>800</v>
      </c>
      <c r="H33" s="49">
        <v>800</v>
      </c>
      <c r="I33" s="49">
        <v>700</v>
      </c>
      <c r="J33" s="49">
        <v>700</v>
      </c>
      <c r="K33" s="49">
        <v>700</v>
      </c>
      <c r="L33" s="49">
        <v>700</v>
      </c>
      <c r="M33" s="49">
        <v>700</v>
      </c>
      <c r="N33" s="49">
        <v>600</v>
      </c>
      <c r="O33" s="49">
        <v>600</v>
      </c>
      <c r="P33" s="49">
        <v>600</v>
      </c>
      <c r="Q33" s="49">
        <v>500</v>
      </c>
      <c r="R33" s="49">
        <v>500</v>
      </c>
      <c r="S33" s="49">
        <v>500</v>
      </c>
      <c r="T33" s="49">
        <v>500</v>
      </c>
      <c r="U33" s="49">
        <v>500</v>
      </c>
      <c r="V33" s="49">
        <v>500</v>
      </c>
      <c r="W33" s="49">
        <v>400</v>
      </c>
      <c r="X33" s="49">
        <v>400</v>
      </c>
      <c r="Y33" s="49">
        <v>300</v>
      </c>
      <c r="Z33" s="49">
        <v>240</v>
      </c>
      <c r="AA33" s="49">
        <v>240</v>
      </c>
      <c r="AB33" s="49">
        <v>240</v>
      </c>
      <c r="AC33" s="49">
        <v>240</v>
      </c>
      <c r="AD33" s="49">
        <v>240</v>
      </c>
      <c r="AE33" s="49">
        <v>240</v>
      </c>
      <c r="AF33" s="49">
        <v>240</v>
      </c>
      <c r="AG33" s="49">
        <v>240</v>
      </c>
      <c r="AH33" s="49">
        <v>240</v>
      </c>
    </row>
    <row r="34" spans="1:34">
      <c r="A34" s="52" t="s">
        <v>80</v>
      </c>
      <c r="B34" s="49">
        <v>32</v>
      </c>
      <c r="C34" s="49">
        <v>800</v>
      </c>
      <c r="D34" s="49">
        <v>800</v>
      </c>
      <c r="E34" s="49">
        <v>800</v>
      </c>
      <c r="F34" s="49">
        <v>800</v>
      </c>
      <c r="G34" s="49">
        <v>800</v>
      </c>
      <c r="H34" s="49">
        <v>800</v>
      </c>
      <c r="I34" s="49">
        <v>700</v>
      </c>
      <c r="J34" s="49">
        <v>700</v>
      </c>
      <c r="K34" s="49">
        <v>700</v>
      </c>
      <c r="L34" s="49">
        <v>700</v>
      </c>
      <c r="M34" s="49">
        <v>700</v>
      </c>
      <c r="N34" s="49">
        <v>600</v>
      </c>
      <c r="O34" s="49">
        <v>600</v>
      </c>
      <c r="P34" s="49">
        <v>600</v>
      </c>
      <c r="Q34" s="49">
        <v>500</v>
      </c>
      <c r="R34" s="49">
        <v>500</v>
      </c>
      <c r="S34" s="49">
        <v>500</v>
      </c>
      <c r="T34" s="49">
        <v>500</v>
      </c>
      <c r="U34" s="49">
        <v>500</v>
      </c>
      <c r="V34" s="49">
        <v>500</v>
      </c>
      <c r="W34" s="49">
        <v>400</v>
      </c>
      <c r="X34" s="49">
        <v>400</v>
      </c>
      <c r="Y34" s="49">
        <v>300</v>
      </c>
      <c r="Z34" s="49">
        <v>240</v>
      </c>
      <c r="AA34" s="49">
        <v>240</v>
      </c>
      <c r="AB34" s="49">
        <v>240</v>
      </c>
      <c r="AC34" s="49">
        <v>240</v>
      </c>
      <c r="AD34" s="49">
        <v>240</v>
      </c>
      <c r="AE34" s="49">
        <v>240</v>
      </c>
      <c r="AF34" s="49">
        <v>240</v>
      </c>
      <c r="AG34" s="49">
        <v>240</v>
      </c>
      <c r="AH34" s="49">
        <v>240</v>
      </c>
    </row>
  </sheetData>
  <sheetProtection sheet="1" objects="1" scenarios="1"/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7E8BC-BBAB-4DF6-8A25-A69F0054B7F5}">
  <dimension ref="A1:Z26"/>
  <sheetViews>
    <sheetView workbookViewId="0">
      <pane xSplit="2" ySplit="2" topLeftCell="C3" activePane="bottomRight" state="frozen"/>
      <selection pane="topRight"/>
      <selection pane="bottomLeft"/>
      <selection pane="bottomRight"/>
    </sheetView>
  </sheetViews>
  <sheetFormatPr defaultRowHeight="18.75"/>
  <cols>
    <col min="1" max="1" width="9" style="53"/>
    <col min="2" max="2" width="0" style="50" hidden="1" customWidth="1"/>
    <col min="3" max="16384" width="9" style="50"/>
  </cols>
  <sheetData>
    <row r="1" spans="1:25" s="53" customFormat="1">
      <c r="A1" s="51"/>
      <c r="B1" s="51"/>
      <c r="C1" s="52" t="s">
        <v>0</v>
      </c>
      <c r="D1" s="52" t="s">
        <v>1</v>
      </c>
      <c r="E1" s="52" t="s">
        <v>2</v>
      </c>
      <c r="F1" s="52" t="s">
        <v>3</v>
      </c>
      <c r="G1" s="52" t="s">
        <v>31</v>
      </c>
      <c r="H1" s="52" t="s">
        <v>32</v>
      </c>
      <c r="I1" s="52" t="s">
        <v>33</v>
      </c>
      <c r="J1" s="52" t="s">
        <v>34</v>
      </c>
      <c r="K1" s="52" t="s">
        <v>35</v>
      </c>
      <c r="L1" s="52" t="s">
        <v>36</v>
      </c>
      <c r="M1" s="52" t="s">
        <v>37</v>
      </c>
      <c r="N1" s="52" t="s">
        <v>38</v>
      </c>
      <c r="O1" s="52" t="s">
        <v>39</v>
      </c>
      <c r="P1" s="52" t="s">
        <v>40</v>
      </c>
      <c r="Q1" s="52" t="s">
        <v>41</v>
      </c>
      <c r="R1" s="52" t="s">
        <v>42</v>
      </c>
      <c r="S1" s="52" t="s">
        <v>43</v>
      </c>
      <c r="T1" s="52" t="s">
        <v>44</v>
      </c>
      <c r="U1" s="52" t="s">
        <v>45</v>
      </c>
      <c r="V1" s="52" t="s">
        <v>46</v>
      </c>
      <c r="W1" s="52" t="s">
        <v>47</v>
      </c>
      <c r="X1" s="52" t="s">
        <v>48</v>
      </c>
      <c r="Y1" s="52" t="s">
        <v>49</v>
      </c>
    </row>
    <row r="2" spans="1:25" hidden="1">
      <c r="A2" s="51"/>
      <c r="B2" s="49"/>
      <c r="C2" s="49">
        <v>1</v>
      </c>
      <c r="D2" s="49">
        <v>2</v>
      </c>
      <c r="E2" s="49">
        <v>3</v>
      </c>
      <c r="F2" s="49">
        <v>4</v>
      </c>
      <c r="G2" s="49">
        <v>5</v>
      </c>
      <c r="H2" s="49">
        <v>6</v>
      </c>
      <c r="I2" s="49">
        <v>7</v>
      </c>
      <c r="J2" s="49">
        <v>8</v>
      </c>
      <c r="K2" s="49">
        <v>9</v>
      </c>
      <c r="L2" s="49">
        <v>10</v>
      </c>
      <c r="M2" s="49">
        <v>11</v>
      </c>
      <c r="N2" s="49">
        <v>12</v>
      </c>
      <c r="O2" s="49">
        <v>13</v>
      </c>
      <c r="P2" s="49">
        <v>14</v>
      </c>
      <c r="Q2" s="49">
        <v>15</v>
      </c>
      <c r="R2" s="49">
        <v>16</v>
      </c>
      <c r="S2" s="49">
        <v>17</v>
      </c>
      <c r="T2" s="49">
        <v>18</v>
      </c>
      <c r="U2" s="49">
        <v>19</v>
      </c>
      <c r="V2" s="49">
        <v>20</v>
      </c>
      <c r="W2" s="49">
        <v>21</v>
      </c>
      <c r="X2" s="49">
        <v>22</v>
      </c>
      <c r="Y2" s="49">
        <v>23</v>
      </c>
    </row>
    <row r="3" spans="1:25">
      <c r="A3" s="52" t="s">
        <v>0</v>
      </c>
      <c r="B3" s="49">
        <v>1</v>
      </c>
      <c r="C3" s="51" t="s">
        <v>94</v>
      </c>
      <c r="D3" s="49">
        <v>200</v>
      </c>
      <c r="E3" s="49">
        <v>200</v>
      </c>
      <c r="F3" s="49">
        <v>200</v>
      </c>
      <c r="G3" s="49">
        <v>200</v>
      </c>
      <c r="H3" s="49">
        <v>200</v>
      </c>
      <c r="I3" s="49">
        <v>200</v>
      </c>
      <c r="J3" s="49">
        <v>200</v>
      </c>
      <c r="K3" s="49">
        <v>200</v>
      </c>
      <c r="L3" s="49">
        <v>200</v>
      </c>
      <c r="M3" s="49">
        <v>200</v>
      </c>
      <c r="N3" s="49">
        <v>200</v>
      </c>
      <c r="O3" s="49">
        <v>400</v>
      </c>
      <c r="P3" s="49">
        <v>400</v>
      </c>
      <c r="Q3" s="49">
        <v>400</v>
      </c>
      <c r="R3" s="49">
        <v>400</v>
      </c>
      <c r="S3" s="49">
        <v>400</v>
      </c>
      <c r="T3" s="49">
        <v>400</v>
      </c>
      <c r="U3" s="49">
        <v>400</v>
      </c>
      <c r="V3" s="49">
        <v>400</v>
      </c>
      <c r="W3" s="49">
        <v>400</v>
      </c>
      <c r="X3" s="49">
        <v>400</v>
      </c>
      <c r="Y3" s="49">
        <v>400</v>
      </c>
    </row>
    <row r="4" spans="1:25">
      <c r="A4" s="52" t="s">
        <v>1</v>
      </c>
      <c r="B4" s="49">
        <v>2</v>
      </c>
      <c r="C4" s="49">
        <v>200</v>
      </c>
      <c r="D4" s="51" t="s">
        <v>94</v>
      </c>
      <c r="E4" s="49">
        <v>200</v>
      </c>
      <c r="F4" s="49">
        <v>200</v>
      </c>
      <c r="G4" s="49">
        <v>200</v>
      </c>
      <c r="H4" s="49">
        <v>200</v>
      </c>
      <c r="I4" s="49">
        <v>200</v>
      </c>
      <c r="J4" s="49">
        <v>200</v>
      </c>
      <c r="K4" s="49">
        <v>200</v>
      </c>
      <c r="L4" s="49">
        <v>200</v>
      </c>
      <c r="M4" s="49">
        <v>200</v>
      </c>
      <c r="N4" s="49">
        <v>200</v>
      </c>
      <c r="O4" s="49">
        <v>400</v>
      </c>
      <c r="P4" s="49">
        <v>400</v>
      </c>
      <c r="Q4" s="49">
        <v>400</v>
      </c>
      <c r="R4" s="49">
        <v>400</v>
      </c>
      <c r="S4" s="49">
        <v>400</v>
      </c>
      <c r="T4" s="49">
        <v>400</v>
      </c>
      <c r="U4" s="49">
        <v>400</v>
      </c>
      <c r="V4" s="49">
        <v>400</v>
      </c>
      <c r="W4" s="49">
        <v>400</v>
      </c>
      <c r="X4" s="49">
        <v>400</v>
      </c>
      <c r="Y4" s="49">
        <v>400</v>
      </c>
    </row>
    <row r="5" spans="1:25">
      <c r="A5" s="52" t="s">
        <v>2</v>
      </c>
      <c r="B5" s="49">
        <v>3</v>
      </c>
      <c r="C5" s="49">
        <v>200</v>
      </c>
      <c r="D5" s="49">
        <v>200</v>
      </c>
      <c r="E5" s="51" t="s">
        <v>94</v>
      </c>
      <c r="F5" s="49">
        <v>200</v>
      </c>
      <c r="G5" s="49">
        <v>200</v>
      </c>
      <c r="H5" s="49">
        <v>200</v>
      </c>
      <c r="I5" s="49">
        <v>200</v>
      </c>
      <c r="J5" s="49">
        <v>200</v>
      </c>
      <c r="K5" s="49">
        <v>200</v>
      </c>
      <c r="L5" s="49">
        <v>200</v>
      </c>
      <c r="M5" s="49">
        <v>200</v>
      </c>
      <c r="N5" s="49">
        <v>200</v>
      </c>
      <c r="O5" s="49">
        <v>400</v>
      </c>
      <c r="P5" s="49">
        <v>400</v>
      </c>
      <c r="Q5" s="49">
        <v>400</v>
      </c>
      <c r="R5" s="49">
        <v>400</v>
      </c>
      <c r="S5" s="49">
        <v>400</v>
      </c>
      <c r="T5" s="49">
        <v>400</v>
      </c>
      <c r="U5" s="49">
        <v>400</v>
      </c>
      <c r="V5" s="49">
        <v>400</v>
      </c>
      <c r="W5" s="49">
        <v>400</v>
      </c>
      <c r="X5" s="49">
        <v>400</v>
      </c>
      <c r="Y5" s="49">
        <v>400</v>
      </c>
    </row>
    <row r="6" spans="1:25">
      <c r="A6" s="52" t="s">
        <v>3</v>
      </c>
      <c r="B6" s="49">
        <v>4</v>
      </c>
      <c r="C6" s="49">
        <v>200</v>
      </c>
      <c r="D6" s="49">
        <v>200</v>
      </c>
      <c r="E6" s="49">
        <v>200</v>
      </c>
      <c r="F6" s="51" t="s">
        <v>94</v>
      </c>
      <c r="G6" s="49">
        <v>200</v>
      </c>
      <c r="H6" s="49">
        <v>200</v>
      </c>
      <c r="I6" s="49">
        <v>200</v>
      </c>
      <c r="J6" s="49">
        <v>200</v>
      </c>
      <c r="K6" s="49">
        <v>200</v>
      </c>
      <c r="L6" s="49">
        <v>200</v>
      </c>
      <c r="M6" s="49">
        <v>200</v>
      </c>
      <c r="N6" s="49">
        <v>200</v>
      </c>
      <c r="O6" s="49">
        <v>400</v>
      </c>
      <c r="P6" s="49">
        <v>400</v>
      </c>
      <c r="Q6" s="49">
        <v>400</v>
      </c>
      <c r="R6" s="49">
        <v>400</v>
      </c>
      <c r="S6" s="49">
        <v>400</v>
      </c>
      <c r="T6" s="49">
        <v>400</v>
      </c>
      <c r="U6" s="49">
        <v>400</v>
      </c>
      <c r="V6" s="49">
        <v>400</v>
      </c>
      <c r="W6" s="49">
        <v>400</v>
      </c>
      <c r="X6" s="49">
        <v>400</v>
      </c>
      <c r="Y6" s="49">
        <v>400</v>
      </c>
    </row>
    <row r="7" spans="1:25">
      <c r="A7" s="52" t="s">
        <v>31</v>
      </c>
      <c r="B7" s="49">
        <v>5</v>
      </c>
      <c r="C7" s="49">
        <v>200</v>
      </c>
      <c r="D7" s="49">
        <v>200</v>
      </c>
      <c r="E7" s="49">
        <v>200</v>
      </c>
      <c r="F7" s="49">
        <v>200</v>
      </c>
      <c r="G7" s="51" t="s">
        <v>94</v>
      </c>
      <c r="H7" s="49">
        <v>200</v>
      </c>
      <c r="I7" s="49">
        <v>200</v>
      </c>
      <c r="J7" s="49">
        <v>200</v>
      </c>
      <c r="K7" s="49">
        <v>200</v>
      </c>
      <c r="L7" s="49">
        <v>200</v>
      </c>
      <c r="M7" s="49">
        <v>200</v>
      </c>
      <c r="N7" s="49">
        <v>200</v>
      </c>
      <c r="O7" s="49">
        <v>400</v>
      </c>
      <c r="P7" s="49">
        <v>400</v>
      </c>
      <c r="Q7" s="49">
        <v>400</v>
      </c>
      <c r="R7" s="49">
        <v>400</v>
      </c>
      <c r="S7" s="49">
        <v>400</v>
      </c>
      <c r="T7" s="49">
        <v>400</v>
      </c>
      <c r="U7" s="49">
        <v>400</v>
      </c>
      <c r="V7" s="49">
        <v>400</v>
      </c>
      <c r="W7" s="49">
        <v>400</v>
      </c>
      <c r="X7" s="49">
        <v>400</v>
      </c>
      <c r="Y7" s="49">
        <v>400</v>
      </c>
    </row>
    <row r="8" spans="1:25">
      <c r="A8" s="52" t="s">
        <v>32</v>
      </c>
      <c r="B8" s="49">
        <v>6</v>
      </c>
      <c r="C8" s="49">
        <v>200</v>
      </c>
      <c r="D8" s="49">
        <v>200</v>
      </c>
      <c r="E8" s="49">
        <v>200</v>
      </c>
      <c r="F8" s="49">
        <v>200</v>
      </c>
      <c r="G8" s="49">
        <v>200</v>
      </c>
      <c r="H8" s="51" t="s">
        <v>94</v>
      </c>
      <c r="I8" s="49">
        <v>200</v>
      </c>
      <c r="J8" s="49">
        <v>200</v>
      </c>
      <c r="K8" s="49">
        <v>200</v>
      </c>
      <c r="L8" s="49">
        <v>200</v>
      </c>
      <c r="M8" s="49">
        <v>200</v>
      </c>
      <c r="N8" s="49">
        <v>200</v>
      </c>
      <c r="O8" s="49">
        <v>400</v>
      </c>
      <c r="P8" s="49">
        <v>400</v>
      </c>
      <c r="Q8" s="49">
        <v>400</v>
      </c>
      <c r="R8" s="49">
        <v>400</v>
      </c>
      <c r="S8" s="49">
        <v>400</v>
      </c>
      <c r="T8" s="49">
        <v>400</v>
      </c>
      <c r="U8" s="49">
        <v>400</v>
      </c>
      <c r="V8" s="49">
        <v>400</v>
      </c>
      <c r="W8" s="49">
        <v>400</v>
      </c>
      <c r="X8" s="49">
        <v>400</v>
      </c>
      <c r="Y8" s="49">
        <v>400</v>
      </c>
    </row>
    <row r="9" spans="1:25">
      <c r="A9" s="52" t="s">
        <v>33</v>
      </c>
      <c r="B9" s="49">
        <v>7</v>
      </c>
      <c r="C9" s="49">
        <v>200</v>
      </c>
      <c r="D9" s="49">
        <v>200</v>
      </c>
      <c r="E9" s="49">
        <v>200</v>
      </c>
      <c r="F9" s="49">
        <v>200</v>
      </c>
      <c r="G9" s="49">
        <v>200</v>
      </c>
      <c r="H9" s="49">
        <v>200</v>
      </c>
      <c r="I9" s="51" t="s">
        <v>94</v>
      </c>
      <c r="J9" s="49">
        <v>200</v>
      </c>
      <c r="K9" s="49">
        <v>200</v>
      </c>
      <c r="L9" s="49">
        <v>200</v>
      </c>
      <c r="M9" s="49">
        <v>200</v>
      </c>
      <c r="N9" s="49">
        <v>200</v>
      </c>
      <c r="O9" s="49">
        <v>400</v>
      </c>
      <c r="P9" s="49">
        <v>400</v>
      </c>
      <c r="Q9" s="49">
        <v>400</v>
      </c>
      <c r="R9" s="49">
        <v>400</v>
      </c>
      <c r="S9" s="49">
        <v>400</v>
      </c>
      <c r="T9" s="49">
        <v>400</v>
      </c>
      <c r="U9" s="49">
        <v>400</v>
      </c>
      <c r="V9" s="49">
        <v>400</v>
      </c>
      <c r="W9" s="49">
        <v>400</v>
      </c>
      <c r="X9" s="49">
        <v>400</v>
      </c>
      <c r="Y9" s="49">
        <v>400</v>
      </c>
    </row>
    <row r="10" spans="1:25">
      <c r="A10" s="52" t="s">
        <v>34</v>
      </c>
      <c r="B10" s="49">
        <v>8</v>
      </c>
      <c r="C10" s="49">
        <v>200</v>
      </c>
      <c r="D10" s="49">
        <v>200</v>
      </c>
      <c r="E10" s="49">
        <v>200</v>
      </c>
      <c r="F10" s="49">
        <v>200</v>
      </c>
      <c r="G10" s="49">
        <v>200</v>
      </c>
      <c r="H10" s="49">
        <v>200</v>
      </c>
      <c r="I10" s="49">
        <v>200</v>
      </c>
      <c r="J10" s="51" t="s">
        <v>94</v>
      </c>
      <c r="K10" s="49">
        <v>200</v>
      </c>
      <c r="L10" s="49">
        <v>200</v>
      </c>
      <c r="M10" s="49">
        <v>200</v>
      </c>
      <c r="N10" s="49">
        <v>200</v>
      </c>
      <c r="O10" s="49">
        <v>400</v>
      </c>
      <c r="P10" s="49">
        <v>400</v>
      </c>
      <c r="Q10" s="49">
        <v>400</v>
      </c>
      <c r="R10" s="49">
        <v>400</v>
      </c>
      <c r="S10" s="49">
        <v>400</v>
      </c>
      <c r="T10" s="49">
        <v>400</v>
      </c>
      <c r="U10" s="49">
        <v>400</v>
      </c>
      <c r="V10" s="49">
        <v>400</v>
      </c>
      <c r="W10" s="49">
        <v>400</v>
      </c>
      <c r="X10" s="49">
        <v>400</v>
      </c>
      <c r="Y10" s="49">
        <v>400</v>
      </c>
    </row>
    <row r="11" spans="1:25">
      <c r="A11" s="52" t="s">
        <v>35</v>
      </c>
      <c r="B11" s="49">
        <v>9</v>
      </c>
      <c r="C11" s="49">
        <v>200</v>
      </c>
      <c r="D11" s="49">
        <v>200</v>
      </c>
      <c r="E11" s="49">
        <v>200</v>
      </c>
      <c r="F11" s="49">
        <v>200</v>
      </c>
      <c r="G11" s="49">
        <v>200</v>
      </c>
      <c r="H11" s="49">
        <v>200</v>
      </c>
      <c r="I11" s="49">
        <v>200</v>
      </c>
      <c r="J11" s="49">
        <v>200</v>
      </c>
      <c r="K11" s="51" t="s">
        <v>94</v>
      </c>
      <c r="L11" s="49">
        <v>200</v>
      </c>
      <c r="M11" s="49">
        <v>200</v>
      </c>
      <c r="N11" s="49">
        <v>200</v>
      </c>
      <c r="O11" s="49">
        <v>400</v>
      </c>
      <c r="P11" s="49">
        <v>400</v>
      </c>
      <c r="Q11" s="49">
        <v>400</v>
      </c>
      <c r="R11" s="49">
        <v>400</v>
      </c>
      <c r="S11" s="49">
        <v>400</v>
      </c>
      <c r="T11" s="49">
        <v>400</v>
      </c>
      <c r="U11" s="49">
        <v>400</v>
      </c>
      <c r="V11" s="49">
        <v>400</v>
      </c>
      <c r="W11" s="49">
        <v>400</v>
      </c>
      <c r="X11" s="49">
        <v>400</v>
      </c>
      <c r="Y11" s="49">
        <v>400</v>
      </c>
    </row>
    <row r="12" spans="1:25">
      <c r="A12" s="52" t="s">
        <v>36</v>
      </c>
      <c r="B12" s="49">
        <v>10</v>
      </c>
      <c r="C12" s="49">
        <v>200</v>
      </c>
      <c r="D12" s="49">
        <v>200</v>
      </c>
      <c r="E12" s="49">
        <v>200</v>
      </c>
      <c r="F12" s="49">
        <v>200</v>
      </c>
      <c r="G12" s="49">
        <v>200</v>
      </c>
      <c r="H12" s="49">
        <v>200</v>
      </c>
      <c r="I12" s="49">
        <v>200</v>
      </c>
      <c r="J12" s="49">
        <v>200</v>
      </c>
      <c r="K12" s="49">
        <v>200</v>
      </c>
      <c r="L12" s="51" t="s">
        <v>94</v>
      </c>
      <c r="M12" s="49">
        <v>200</v>
      </c>
      <c r="N12" s="49">
        <v>200</v>
      </c>
      <c r="O12" s="49">
        <v>400</v>
      </c>
      <c r="P12" s="49">
        <v>400</v>
      </c>
      <c r="Q12" s="49">
        <v>400</v>
      </c>
      <c r="R12" s="49">
        <v>400</v>
      </c>
      <c r="S12" s="49">
        <v>400</v>
      </c>
      <c r="T12" s="49">
        <v>400</v>
      </c>
      <c r="U12" s="49">
        <v>400</v>
      </c>
      <c r="V12" s="49">
        <v>400</v>
      </c>
      <c r="W12" s="49">
        <v>400</v>
      </c>
      <c r="X12" s="49">
        <v>400</v>
      </c>
      <c r="Y12" s="49">
        <v>400</v>
      </c>
    </row>
    <row r="13" spans="1:25">
      <c r="A13" s="52" t="s">
        <v>37</v>
      </c>
      <c r="B13" s="49">
        <v>11</v>
      </c>
      <c r="C13" s="49">
        <v>200</v>
      </c>
      <c r="D13" s="49">
        <v>200</v>
      </c>
      <c r="E13" s="49">
        <v>200</v>
      </c>
      <c r="F13" s="49">
        <v>200</v>
      </c>
      <c r="G13" s="49">
        <v>200</v>
      </c>
      <c r="H13" s="49">
        <v>200</v>
      </c>
      <c r="I13" s="49">
        <v>200</v>
      </c>
      <c r="J13" s="49">
        <v>200</v>
      </c>
      <c r="K13" s="49">
        <v>200</v>
      </c>
      <c r="L13" s="49">
        <v>200</v>
      </c>
      <c r="M13" s="51" t="s">
        <v>94</v>
      </c>
      <c r="N13" s="49">
        <v>200</v>
      </c>
      <c r="O13" s="49">
        <v>200</v>
      </c>
      <c r="P13" s="49">
        <v>200</v>
      </c>
      <c r="Q13" s="49">
        <v>400</v>
      </c>
      <c r="R13" s="49">
        <v>400</v>
      </c>
      <c r="S13" s="49">
        <v>400</v>
      </c>
      <c r="T13" s="49">
        <v>400</v>
      </c>
      <c r="U13" s="49">
        <v>400</v>
      </c>
      <c r="V13" s="49">
        <v>400</v>
      </c>
      <c r="W13" s="49">
        <v>400</v>
      </c>
      <c r="X13" s="49">
        <v>400</v>
      </c>
      <c r="Y13" s="49">
        <v>400</v>
      </c>
    </row>
    <row r="14" spans="1:25">
      <c r="A14" s="52" t="s">
        <v>38</v>
      </c>
      <c r="B14" s="49">
        <v>12</v>
      </c>
      <c r="C14" s="49">
        <v>200</v>
      </c>
      <c r="D14" s="49">
        <v>200</v>
      </c>
      <c r="E14" s="49">
        <v>200</v>
      </c>
      <c r="F14" s="49">
        <v>200</v>
      </c>
      <c r="G14" s="49">
        <v>200</v>
      </c>
      <c r="H14" s="49">
        <v>200</v>
      </c>
      <c r="I14" s="49">
        <v>200</v>
      </c>
      <c r="J14" s="49">
        <v>200</v>
      </c>
      <c r="K14" s="49">
        <v>200</v>
      </c>
      <c r="L14" s="49">
        <v>200</v>
      </c>
      <c r="M14" s="49">
        <v>200</v>
      </c>
      <c r="N14" s="51" t="s">
        <v>94</v>
      </c>
      <c r="O14" s="49">
        <v>200</v>
      </c>
      <c r="P14" s="49">
        <v>200</v>
      </c>
      <c r="Q14" s="49">
        <v>400</v>
      </c>
      <c r="R14" s="49">
        <v>400</v>
      </c>
      <c r="S14" s="49">
        <v>400</v>
      </c>
      <c r="T14" s="49">
        <v>400</v>
      </c>
      <c r="U14" s="49">
        <v>400</v>
      </c>
      <c r="V14" s="49">
        <v>400</v>
      </c>
      <c r="W14" s="49">
        <v>400</v>
      </c>
      <c r="X14" s="49">
        <v>400</v>
      </c>
      <c r="Y14" s="49">
        <v>400</v>
      </c>
    </row>
    <row r="15" spans="1:25">
      <c r="A15" s="52" t="s">
        <v>39</v>
      </c>
      <c r="B15" s="49">
        <v>13</v>
      </c>
      <c r="C15" s="49">
        <v>400</v>
      </c>
      <c r="D15" s="49">
        <v>400</v>
      </c>
      <c r="E15" s="49">
        <v>400</v>
      </c>
      <c r="F15" s="49">
        <v>400</v>
      </c>
      <c r="G15" s="49">
        <v>400</v>
      </c>
      <c r="H15" s="49">
        <v>400</v>
      </c>
      <c r="I15" s="49">
        <v>400</v>
      </c>
      <c r="J15" s="49">
        <v>400</v>
      </c>
      <c r="K15" s="49">
        <v>400</v>
      </c>
      <c r="L15" s="49">
        <v>400</v>
      </c>
      <c r="M15" s="49">
        <v>200</v>
      </c>
      <c r="N15" s="49">
        <v>200</v>
      </c>
      <c r="O15" s="51" t="s">
        <v>94</v>
      </c>
      <c r="P15" s="49">
        <v>200</v>
      </c>
      <c r="Q15" s="49">
        <v>200</v>
      </c>
      <c r="R15" s="49">
        <v>200</v>
      </c>
      <c r="S15" s="49">
        <v>200</v>
      </c>
      <c r="T15" s="49">
        <v>200</v>
      </c>
      <c r="U15" s="49">
        <v>200</v>
      </c>
      <c r="V15" s="49">
        <v>200</v>
      </c>
      <c r="W15" s="49">
        <v>200</v>
      </c>
      <c r="X15" s="49">
        <v>200</v>
      </c>
      <c r="Y15" s="49">
        <v>200</v>
      </c>
    </row>
    <row r="16" spans="1:25">
      <c r="A16" s="52" t="s">
        <v>40</v>
      </c>
      <c r="B16" s="49">
        <v>14</v>
      </c>
      <c r="C16" s="49">
        <v>400</v>
      </c>
      <c r="D16" s="49">
        <v>400</v>
      </c>
      <c r="E16" s="49">
        <v>400</v>
      </c>
      <c r="F16" s="49">
        <v>400</v>
      </c>
      <c r="G16" s="49">
        <v>400</v>
      </c>
      <c r="H16" s="49">
        <v>400</v>
      </c>
      <c r="I16" s="49">
        <v>400</v>
      </c>
      <c r="J16" s="49">
        <v>400</v>
      </c>
      <c r="K16" s="49">
        <v>400</v>
      </c>
      <c r="L16" s="49">
        <v>400</v>
      </c>
      <c r="M16" s="49">
        <v>200</v>
      </c>
      <c r="N16" s="49">
        <v>200</v>
      </c>
      <c r="O16" s="49">
        <v>200</v>
      </c>
      <c r="P16" s="51" t="s">
        <v>94</v>
      </c>
      <c r="Q16" s="49">
        <v>200</v>
      </c>
      <c r="R16" s="49">
        <v>200</v>
      </c>
      <c r="S16" s="49">
        <v>200</v>
      </c>
      <c r="T16" s="49">
        <v>200</v>
      </c>
      <c r="U16" s="49">
        <v>200</v>
      </c>
      <c r="V16" s="49">
        <v>200</v>
      </c>
      <c r="W16" s="49">
        <v>200</v>
      </c>
      <c r="X16" s="49">
        <v>200</v>
      </c>
      <c r="Y16" s="49">
        <v>200</v>
      </c>
    </row>
    <row r="17" spans="1:26">
      <c r="A17" s="52" t="s">
        <v>41</v>
      </c>
      <c r="B17" s="49">
        <v>15</v>
      </c>
      <c r="C17" s="49">
        <v>400</v>
      </c>
      <c r="D17" s="49">
        <v>400</v>
      </c>
      <c r="E17" s="49">
        <v>400</v>
      </c>
      <c r="F17" s="49">
        <v>400</v>
      </c>
      <c r="G17" s="49">
        <v>400</v>
      </c>
      <c r="H17" s="49">
        <v>400</v>
      </c>
      <c r="I17" s="49">
        <v>400</v>
      </c>
      <c r="J17" s="49">
        <v>400</v>
      </c>
      <c r="K17" s="49">
        <v>400</v>
      </c>
      <c r="L17" s="49">
        <v>400</v>
      </c>
      <c r="M17" s="49">
        <v>400</v>
      </c>
      <c r="N17" s="49">
        <v>400</v>
      </c>
      <c r="O17" s="49">
        <v>200</v>
      </c>
      <c r="P17" s="49">
        <v>200</v>
      </c>
      <c r="Q17" s="51" t="s">
        <v>94</v>
      </c>
      <c r="R17" s="49">
        <v>200</v>
      </c>
      <c r="S17" s="49">
        <v>200</v>
      </c>
      <c r="T17" s="49">
        <v>200</v>
      </c>
      <c r="U17" s="49">
        <v>200</v>
      </c>
      <c r="V17" s="49">
        <v>200</v>
      </c>
      <c r="W17" s="49">
        <v>200</v>
      </c>
      <c r="X17" s="49">
        <v>200</v>
      </c>
      <c r="Y17" s="49">
        <v>200</v>
      </c>
    </row>
    <row r="18" spans="1:26">
      <c r="A18" s="52" t="s">
        <v>42</v>
      </c>
      <c r="B18" s="49">
        <v>16</v>
      </c>
      <c r="C18" s="49">
        <v>400</v>
      </c>
      <c r="D18" s="49">
        <v>400</v>
      </c>
      <c r="E18" s="49">
        <v>400</v>
      </c>
      <c r="F18" s="49">
        <v>400</v>
      </c>
      <c r="G18" s="49">
        <v>400</v>
      </c>
      <c r="H18" s="49">
        <v>400</v>
      </c>
      <c r="I18" s="49">
        <v>400</v>
      </c>
      <c r="J18" s="49">
        <v>400</v>
      </c>
      <c r="K18" s="49">
        <v>400</v>
      </c>
      <c r="L18" s="49">
        <v>400</v>
      </c>
      <c r="M18" s="49">
        <v>400</v>
      </c>
      <c r="N18" s="49">
        <v>400</v>
      </c>
      <c r="O18" s="49">
        <v>200</v>
      </c>
      <c r="P18" s="49">
        <v>200</v>
      </c>
      <c r="Q18" s="49">
        <v>200</v>
      </c>
      <c r="R18" s="51" t="s">
        <v>94</v>
      </c>
      <c r="S18" s="49">
        <v>200</v>
      </c>
      <c r="T18" s="49">
        <v>200</v>
      </c>
      <c r="U18" s="49">
        <v>200</v>
      </c>
      <c r="V18" s="49">
        <v>200</v>
      </c>
      <c r="W18" s="49">
        <v>200</v>
      </c>
      <c r="X18" s="49">
        <v>200</v>
      </c>
      <c r="Y18" s="49">
        <v>200</v>
      </c>
    </row>
    <row r="19" spans="1:26">
      <c r="A19" s="52" t="s">
        <v>43</v>
      </c>
      <c r="B19" s="49">
        <v>17</v>
      </c>
      <c r="C19" s="49">
        <v>400</v>
      </c>
      <c r="D19" s="49">
        <v>400</v>
      </c>
      <c r="E19" s="49">
        <v>400</v>
      </c>
      <c r="F19" s="49">
        <v>400</v>
      </c>
      <c r="G19" s="49">
        <v>400</v>
      </c>
      <c r="H19" s="49">
        <v>400</v>
      </c>
      <c r="I19" s="49">
        <v>400</v>
      </c>
      <c r="J19" s="49">
        <v>400</v>
      </c>
      <c r="K19" s="49">
        <v>400</v>
      </c>
      <c r="L19" s="49">
        <v>400</v>
      </c>
      <c r="M19" s="49">
        <v>400</v>
      </c>
      <c r="N19" s="49">
        <v>400</v>
      </c>
      <c r="O19" s="49">
        <v>200</v>
      </c>
      <c r="P19" s="49">
        <v>200</v>
      </c>
      <c r="Q19" s="49">
        <v>200</v>
      </c>
      <c r="R19" s="49">
        <v>200</v>
      </c>
      <c r="S19" s="51" t="s">
        <v>94</v>
      </c>
      <c r="T19" s="49">
        <v>200</v>
      </c>
      <c r="U19" s="49">
        <v>200</v>
      </c>
      <c r="V19" s="49">
        <v>200</v>
      </c>
      <c r="W19" s="49">
        <v>200</v>
      </c>
      <c r="X19" s="49">
        <v>200</v>
      </c>
      <c r="Y19" s="49">
        <v>200</v>
      </c>
    </row>
    <row r="20" spans="1:26">
      <c r="A20" s="52" t="s">
        <v>44</v>
      </c>
      <c r="B20" s="49">
        <v>18</v>
      </c>
      <c r="C20" s="49">
        <v>400</v>
      </c>
      <c r="D20" s="49">
        <v>400</v>
      </c>
      <c r="E20" s="49">
        <v>400</v>
      </c>
      <c r="F20" s="49">
        <v>400</v>
      </c>
      <c r="G20" s="49">
        <v>400</v>
      </c>
      <c r="H20" s="49">
        <v>400</v>
      </c>
      <c r="I20" s="49">
        <v>400</v>
      </c>
      <c r="J20" s="49">
        <v>400</v>
      </c>
      <c r="K20" s="49">
        <v>400</v>
      </c>
      <c r="L20" s="49">
        <v>400</v>
      </c>
      <c r="M20" s="49">
        <v>400</v>
      </c>
      <c r="N20" s="49">
        <v>400</v>
      </c>
      <c r="O20" s="49">
        <v>200</v>
      </c>
      <c r="P20" s="49">
        <v>200</v>
      </c>
      <c r="Q20" s="49">
        <v>200</v>
      </c>
      <c r="R20" s="49">
        <v>200</v>
      </c>
      <c r="S20" s="49">
        <v>200</v>
      </c>
      <c r="T20" s="51" t="s">
        <v>94</v>
      </c>
      <c r="U20" s="49">
        <v>200</v>
      </c>
      <c r="V20" s="49">
        <v>200</v>
      </c>
      <c r="W20" s="49">
        <v>200</v>
      </c>
      <c r="X20" s="49">
        <v>200</v>
      </c>
      <c r="Y20" s="49">
        <v>200</v>
      </c>
    </row>
    <row r="21" spans="1:26">
      <c r="A21" s="52" t="s">
        <v>45</v>
      </c>
      <c r="B21" s="49">
        <v>19</v>
      </c>
      <c r="C21" s="49">
        <v>400</v>
      </c>
      <c r="D21" s="49">
        <v>400</v>
      </c>
      <c r="E21" s="49">
        <v>400</v>
      </c>
      <c r="F21" s="49">
        <v>400</v>
      </c>
      <c r="G21" s="49">
        <v>400</v>
      </c>
      <c r="H21" s="49">
        <v>400</v>
      </c>
      <c r="I21" s="49">
        <v>400</v>
      </c>
      <c r="J21" s="49">
        <v>400</v>
      </c>
      <c r="K21" s="49">
        <v>400</v>
      </c>
      <c r="L21" s="49">
        <v>400</v>
      </c>
      <c r="M21" s="49">
        <v>400</v>
      </c>
      <c r="N21" s="49">
        <v>400</v>
      </c>
      <c r="O21" s="49">
        <v>200</v>
      </c>
      <c r="P21" s="49">
        <v>200</v>
      </c>
      <c r="Q21" s="49">
        <v>200</v>
      </c>
      <c r="R21" s="49">
        <v>200</v>
      </c>
      <c r="S21" s="49">
        <v>200</v>
      </c>
      <c r="T21" s="49">
        <v>200</v>
      </c>
      <c r="U21" s="51" t="s">
        <v>94</v>
      </c>
      <c r="V21" s="49">
        <v>200</v>
      </c>
      <c r="W21" s="49">
        <v>200</v>
      </c>
      <c r="X21" s="49">
        <v>200</v>
      </c>
      <c r="Y21" s="49">
        <v>200</v>
      </c>
    </row>
    <row r="22" spans="1:26">
      <c r="A22" s="52" t="s">
        <v>46</v>
      </c>
      <c r="B22" s="49">
        <v>20</v>
      </c>
      <c r="C22" s="49">
        <v>400</v>
      </c>
      <c r="D22" s="49">
        <v>400</v>
      </c>
      <c r="E22" s="49">
        <v>400</v>
      </c>
      <c r="F22" s="49">
        <v>400</v>
      </c>
      <c r="G22" s="49">
        <v>400</v>
      </c>
      <c r="H22" s="49">
        <v>400</v>
      </c>
      <c r="I22" s="49">
        <v>400</v>
      </c>
      <c r="J22" s="49">
        <v>400</v>
      </c>
      <c r="K22" s="49">
        <v>400</v>
      </c>
      <c r="L22" s="49">
        <v>400</v>
      </c>
      <c r="M22" s="49">
        <v>400</v>
      </c>
      <c r="N22" s="49">
        <v>400</v>
      </c>
      <c r="O22" s="49">
        <v>200</v>
      </c>
      <c r="P22" s="49">
        <v>200</v>
      </c>
      <c r="Q22" s="49">
        <v>200</v>
      </c>
      <c r="R22" s="49">
        <v>200</v>
      </c>
      <c r="S22" s="49">
        <v>200</v>
      </c>
      <c r="T22" s="49">
        <v>200</v>
      </c>
      <c r="U22" s="49">
        <v>200</v>
      </c>
      <c r="V22" s="51" t="s">
        <v>94</v>
      </c>
      <c r="W22" s="49">
        <v>200</v>
      </c>
      <c r="X22" s="49">
        <v>200</v>
      </c>
      <c r="Y22" s="49">
        <v>200</v>
      </c>
    </row>
    <row r="23" spans="1:26">
      <c r="A23" s="52" t="s">
        <v>47</v>
      </c>
      <c r="B23" s="49">
        <v>21</v>
      </c>
      <c r="C23" s="49">
        <v>400</v>
      </c>
      <c r="D23" s="49">
        <v>400</v>
      </c>
      <c r="E23" s="49">
        <v>400</v>
      </c>
      <c r="F23" s="49">
        <v>400</v>
      </c>
      <c r="G23" s="49">
        <v>400</v>
      </c>
      <c r="H23" s="49">
        <v>400</v>
      </c>
      <c r="I23" s="49">
        <v>400</v>
      </c>
      <c r="J23" s="49">
        <v>400</v>
      </c>
      <c r="K23" s="49">
        <v>400</v>
      </c>
      <c r="L23" s="49">
        <v>400</v>
      </c>
      <c r="M23" s="49">
        <v>400</v>
      </c>
      <c r="N23" s="49">
        <v>400</v>
      </c>
      <c r="O23" s="49">
        <v>200</v>
      </c>
      <c r="P23" s="49">
        <v>200</v>
      </c>
      <c r="Q23" s="49">
        <v>200</v>
      </c>
      <c r="R23" s="49">
        <v>200</v>
      </c>
      <c r="S23" s="49">
        <v>200</v>
      </c>
      <c r="T23" s="49">
        <v>200</v>
      </c>
      <c r="U23" s="49">
        <v>200</v>
      </c>
      <c r="V23" s="49">
        <v>200</v>
      </c>
      <c r="W23" s="51" t="s">
        <v>94</v>
      </c>
      <c r="X23" s="49">
        <v>200</v>
      </c>
      <c r="Y23" s="49">
        <v>200</v>
      </c>
    </row>
    <row r="24" spans="1:26">
      <c r="A24" s="52" t="s">
        <v>48</v>
      </c>
      <c r="B24" s="49">
        <v>22</v>
      </c>
      <c r="C24" s="49">
        <v>400</v>
      </c>
      <c r="D24" s="49">
        <v>400</v>
      </c>
      <c r="E24" s="49">
        <v>400</v>
      </c>
      <c r="F24" s="49">
        <v>400</v>
      </c>
      <c r="G24" s="49">
        <v>400</v>
      </c>
      <c r="H24" s="49">
        <v>400</v>
      </c>
      <c r="I24" s="49">
        <v>400</v>
      </c>
      <c r="J24" s="49">
        <v>400</v>
      </c>
      <c r="K24" s="49">
        <v>400</v>
      </c>
      <c r="L24" s="49">
        <v>400</v>
      </c>
      <c r="M24" s="49">
        <v>400</v>
      </c>
      <c r="N24" s="49">
        <v>400</v>
      </c>
      <c r="O24" s="49">
        <v>200</v>
      </c>
      <c r="P24" s="49">
        <v>200</v>
      </c>
      <c r="Q24" s="49">
        <v>200</v>
      </c>
      <c r="R24" s="49">
        <v>200</v>
      </c>
      <c r="S24" s="49">
        <v>200</v>
      </c>
      <c r="T24" s="49">
        <v>200</v>
      </c>
      <c r="U24" s="49">
        <v>200</v>
      </c>
      <c r="V24" s="49">
        <v>200</v>
      </c>
      <c r="W24" s="49">
        <v>200</v>
      </c>
      <c r="X24" s="51" t="s">
        <v>94</v>
      </c>
      <c r="Y24" s="49">
        <v>200</v>
      </c>
    </row>
    <row r="25" spans="1:26">
      <c r="A25" s="52" t="s">
        <v>49</v>
      </c>
      <c r="B25" s="49">
        <v>23</v>
      </c>
      <c r="C25" s="49">
        <v>400</v>
      </c>
      <c r="D25" s="49">
        <v>400</v>
      </c>
      <c r="E25" s="49">
        <v>400</v>
      </c>
      <c r="F25" s="49">
        <v>400</v>
      </c>
      <c r="G25" s="49">
        <v>400</v>
      </c>
      <c r="H25" s="49">
        <v>400</v>
      </c>
      <c r="I25" s="49">
        <v>400</v>
      </c>
      <c r="J25" s="49">
        <v>400</v>
      </c>
      <c r="K25" s="49">
        <v>400</v>
      </c>
      <c r="L25" s="49">
        <v>400</v>
      </c>
      <c r="M25" s="49">
        <v>400</v>
      </c>
      <c r="N25" s="49">
        <v>400</v>
      </c>
      <c r="O25" s="49">
        <v>200</v>
      </c>
      <c r="P25" s="49">
        <v>200</v>
      </c>
      <c r="Q25" s="49">
        <v>200</v>
      </c>
      <c r="R25" s="49">
        <v>200</v>
      </c>
      <c r="S25" s="49">
        <v>200</v>
      </c>
      <c r="T25" s="49">
        <v>200</v>
      </c>
      <c r="U25" s="49">
        <v>200</v>
      </c>
      <c r="V25" s="49">
        <v>200</v>
      </c>
      <c r="W25" s="49">
        <v>200</v>
      </c>
      <c r="X25" s="49">
        <v>200</v>
      </c>
      <c r="Y25" s="51" t="s">
        <v>94</v>
      </c>
    </row>
    <row r="26" spans="1:26">
      <c r="Z26" s="53"/>
    </row>
  </sheetData>
  <sheetProtection sheet="1" objects="1" scenarios="1"/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24AD8-2C52-4B4F-BA4B-C2B2EBE1F87B}">
  <dimension ref="A1:BK63"/>
  <sheetViews>
    <sheetView workbookViewId="0">
      <pane xSplit="2" ySplit="2" topLeftCell="C3" activePane="bottomRight" state="frozen"/>
      <selection pane="topRight"/>
      <selection pane="bottomLeft"/>
      <selection pane="bottomRight"/>
    </sheetView>
  </sheetViews>
  <sheetFormatPr defaultRowHeight="18.75"/>
  <cols>
    <col min="1" max="1" width="9" style="53"/>
    <col min="2" max="2" width="9" style="50" hidden="1" customWidth="1"/>
    <col min="3" max="16384" width="9" style="50"/>
  </cols>
  <sheetData>
    <row r="1" spans="1:63" s="53" customFormat="1">
      <c r="A1" s="51"/>
      <c r="B1" s="51"/>
      <c r="C1" s="6" t="s">
        <v>1</v>
      </c>
      <c r="D1" s="6" t="s">
        <v>52</v>
      </c>
      <c r="E1" s="6" t="s">
        <v>172</v>
      </c>
      <c r="F1" s="6" t="s">
        <v>3</v>
      </c>
      <c r="G1" s="6" t="s">
        <v>173</v>
      </c>
      <c r="H1" s="6" t="s">
        <v>174</v>
      </c>
      <c r="I1" s="6" t="s">
        <v>175</v>
      </c>
      <c r="J1" s="6" t="s">
        <v>176</v>
      </c>
      <c r="K1" s="6" t="s">
        <v>177</v>
      </c>
      <c r="L1" s="6" t="s">
        <v>178</v>
      </c>
      <c r="M1" s="6" t="s">
        <v>179</v>
      </c>
      <c r="N1" s="6" t="s">
        <v>180</v>
      </c>
      <c r="O1" s="6" t="s">
        <v>181</v>
      </c>
      <c r="P1" s="6" t="s">
        <v>182</v>
      </c>
      <c r="Q1" s="6" t="s">
        <v>183</v>
      </c>
      <c r="R1" s="6" t="s">
        <v>184</v>
      </c>
      <c r="S1" s="6" t="s">
        <v>185</v>
      </c>
      <c r="T1" s="6" t="s">
        <v>186</v>
      </c>
      <c r="U1" s="6" t="s">
        <v>187</v>
      </c>
      <c r="V1" s="6" t="s">
        <v>188</v>
      </c>
      <c r="W1" s="6" t="s">
        <v>189</v>
      </c>
      <c r="X1" s="6" t="s">
        <v>190</v>
      </c>
      <c r="Y1" s="6" t="s">
        <v>191</v>
      </c>
      <c r="Z1" s="6" t="s">
        <v>192</v>
      </c>
      <c r="AA1" s="6" t="s">
        <v>193</v>
      </c>
      <c r="AB1" s="6" t="s">
        <v>194</v>
      </c>
      <c r="AC1" s="6" t="s">
        <v>195</v>
      </c>
      <c r="AD1" s="6" t="s">
        <v>196</v>
      </c>
      <c r="AE1" s="6" t="s">
        <v>197</v>
      </c>
      <c r="AF1" s="6" t="s">
        <v>198</v>
      </c>
      <c r="AG1" s="6" t="s">
        <v>199</v>
      </c>
      <c r="AH1" s="6" t="s">
        <v>200</v>
      </c>
      <c r="AI1" s="6" t="s">
        <v>201</v>
      </c>
      <c r="AJ1" s="6" t="s">
        <v>202</v>
      </c>
      <c r="AK1" s="6" t="s">
        <v>203</v>
      </c>
      <c r="AL1" s="6" t="s">
        <v>204</v>
      </c>
      <c r="AM1" s="6" t="s">
        <v>205</v>
      </c>
      <c r="AN1" s="6" t="s">
        <v>206</v>
      </c>
      <c r="AO1" s="6" t="s">
        <v>207</v>
      </c>
      <c r="AP1" s="6" t="s">
        <v>208</v>
      </c>
      <c r="AQ1" s="6" t="s">
        <v>209</v>
      </c>
      <c r="AR1" s="6" t="s">
        <v>210</v>
      </c>
      <c r="AS1" s="6" t="s">
        <v>211</v>
      </c>
      <c r="AT1" s="6" t="s">
        <v>212</v>
      </c>
      <c r="AU1" s="6" t="s">
        <v>213</v>
      </c>
      <c r="AV1" s="6" t="s">
        <v>214</v>
      </c>
      <c r="AW1" s="6" t="s">
        <v>215</v>
      </c>
      <c r="AX1" s="6" t="s">
        <v>216</v>
      </c>
      <c r="AY1" s="6" t="s">
        <v>217</v>
      </c>
      <c r="AZ1" s="6" t="s">
        <v>218</v>
      </c>
      <c r="BA1" s="6" t="s">
        <v>219</v>
      </c>
      <c r="BB1" s="6" t="s">
        <v>220</v>
      </c>
      <c r="BC1" s="6" t="s">
        <v>221</v>
      </c>
      <c r="BD1" s="6" t="s">
        <v>222</v>
      </c>
      <c r="BE1" s="6" t="s">
        <v>223</v>
      </c>
      <c r="BF1" s="6" t="s">
        <v>224</v>
      </c>
      <c r="BG1" s="6" t="s">
        <v>225</v>
      </c>
      <c r="BH1" s="6" t="s">
        <v>226</v>
      </c>
      <c r="BI1" s="6" t="s">
        <v>227</v>
      </c>
      <c r="BJ1" s="6" t="s">
        <v>228</v>
      </c>
      <c r="BK1" s="6" t="s">
        <v>229</v>
      </c>
    </row>
    <row r="2" spans="1:63" hidden="1">
      <c r="A2" s="51"/>
      <c r="B2" s="49"/>
      <c r="C2" s="49">
        <v>1</v>
      </c>
      <c r="D2" s="49">
        <v>2</v>
      </c>
      <c r="E2" s="49">
        <v>3</v>
      </c>
      <c r="F2" s="49">
        <v>4</v>
      </c>
      <c r="G2" s="49">
        <v>5</v>
      </c>
      <c r="H2" s="49">
        <v>6</v>
      </c>
      <c r="I2" s="49">
        <v>7</v>
      </c>
      <c r="J2" s="49">
        <v>8</v>
      </c>
      <c r="K2" s="49">
        <v>9</v>
      </c>
      <c r="L2" s="49">
        <v>10</v>
      </c>
      <c r="M2" s="49">
        <v>11</v>
      </c>
      <c r="N2" s="49">
        <v>12</v>
      </c>
      <c r="O2" s="49">
        <v>13</v>
      </c>
      <c r="P2" s="49">
        <v>14</v>
      </c>
      <c r="Q2" s="49">
        <v>15</v>
      </c>
      <c r="R2" s="49">
        <v>16</v>
      </c>
      <c r="S2" s="49">
        <v>17</v>
      </c>
      <c r="T2" s="49">
        <v>18</v>
      </c>
      <c r="U2" s="49">
        <v>19</v>
      </c>
      <c r="V2" s="49">
        <v>20</v>
      </c>
      <c r="W2" s="49">
        <v>21</v>
      </c>
      <c r="X2" s="49">
        <v>22</v>
      </c>
      <c r="Y2" s="49">
        <v>23</v>
      </c>
      <c r="Z2" s="49">
        <v>24</v>
      </c>
      <c r="AA2" s="49">
        <v>25</v>
      </c>
      <c r="AB2" s="49">
        <v>26</v>
      </c>
      <c r="AC2" s="49">
        <v>27</v>
      </c>
      <c r="AD2" s="49">
        <v>28</v>
      </c>
      <c r="AE2" s="49">
        <v>29</v>
      </c>
      <c r="AF2" s="49">
        <v>30</v>
      </c>
      <c r="AG2" s="49">
        <v>31</v>
      </c>
      <c r="AH2" s="49">
        <v>32</v>
      </c>
      <c r="AI2" s="49">
        <v>33</v>
      </c>
      <c r="AJ2" s="49">
        <v>34</v>
      </c>
      <c r="AK2" s="49">
        <v>35</v>
      </c>
      <c r="AL2" s="49">
        <v>36</v>
      </c>
      <c r="AM2" s="49">
        <v>37</v>
      </c>
      <c r="AN2" s="49">
        <v>38</v>
      </c>
      <c r="AO2" s="49">
        <v>39</v>
      </c>
      <c r="AP2" s="49">
        <v>40</v>
      </c>
      <c r="AQ2" s="49">
        <v>41</v>
      </c>
      <c r="AR2" s="49">
        <v>42</v>
      </c>
      <c r="AS2" s="49">
        <v>43</v>
      </c>
      <c r="AT2" s="49">
        <v>44</v>
      </c>
      <c r="AU2" s="49">
        <v>45</v>
      </c>
      <c r="AV2" s="49">
        <v>46</v>
      </c>
      <c r="AW2" s="49">
        <v>47</v>
      </c>
      <c r="AX2" s="49">
        <v>48</v>
      </c>
      <c r="AY2" s="49">
        <v>49</v>
      </c>
      <c r="AZ2" s="49">
        <v>50</v>
      </c>
      <c r="BA2" s="49">
        <v>51</v>
      </c>
      <c r="BB2" s="49">
        <v>52</v>
      </c>
      <c r="BC2" s="49">
        <v>53</v>
      </c>
      <c r="BD2" s="49">
        <v>54</v>
      </c>
      <c r="BE2" s="49">
        <v>55</v>
      </c>
      <c r="BF2" s="49">
        <v>56</v>
      </c>
      <c r="BG2" s="49">
        <v>57</v>
      </c>
      <c r="BH2" s="49">
        <v>58</v>
      </c>
      <c r="BI2" s="49">
        <v>59</v>
      </c>
      <c r="BJ2" s="49">
        <v>60</v>
      </c>
      <c r="BK2" s="49">
        <v>61</v>
      </c>
    </row>
    <row r="3" spans="1:63">
      <c r="A3" s="6" t="s">
        <v>1</v>
      </c>
      <c r="B3" s="49">
        <v>1</v>
      </c>
      <c r="C3" s="51" t="s">
        <v>94</v>
      </c>
      <c r="D3" s="49">
        <v>150</v>
      </c>
      <c r="E3" s="49">
        <v>150</v>
      </c>
      <c r="F3" s="49">
        <v>150</v>
      </c>
      <c r="G3" s="49">
        <v>150</v>
      </c>
      <c r="H3" s="49">
        <v>150</v>
      </c>
      <c r="I3" s="49">
        <v>150</v>
      </c>
      <c r="J3" s="49">
        <v>150</v>
      </c>
      <c r="K3" s="49">
        <v>150</v>
      </c>
      <c r="L3" s="49">
        <v>180</v>
      </c>
      <c r="M3" s="49">
        <v>180</v>
      </c>
      <c r="N3" s="49">
        <v>210</v>
      </c>
      <c r="O3" s="49">
        <v>210</v>
      </c>
      <c r="P3" s="49">
        <v>250</v>
      </c>
      <c r="Q3" s="49">
        <v>250</v>
      </c>
      <c r="R3" s="49">
        <v>250</v>
      </c>
      <c r="S3" s="49">
        <v>250</v>
      </c>
      <c r="T3" s="49">
        <v>320</v>
      </c>
      <c r="U3" s="49">
        <v>320</v>
      </c>
      <c r="V3" s="49">
        <v>370</v>
      </c>
      <c r="W3" s="49">
        <v>370</v>
      </c>
      <c r="X3" s="49">
        <v>370</v>
      </c>
      <c r="Y3" s="49">
        <v>370</v>
      </c>
      <c r="Z3" s="49">
        <v>370</v>
      </c>
      <c r="AA3" s="49">
        <v>370</v>
      </c>
      <c r="AB3" s="49">
        <v>420</v>
      </c>
      <c r="AC3" s="49">
        <v>420</v>
      </c>
      <c r="AD3" s="49">
        <v>420</v>
      </c>
      <c r="AE3" s="49">
        <v>420</v>
      </c>
      <c r="AF3" s="49">
        <v>460</v>
      </c>
      <c r="AG3" s="49">
        <v>460</v>
      </c>
      <c r="AH3" s="49">
        <v>460</v>
      </c>
      <c r="AI3" s="49">
        <v>500</v>
      </c>
      <c r="AJ3" s="49">
        <v>510</v>
      </c>
      <c r="AK3" s="49">
        <v>510</v>
      </c>
      <c r="AL3" s="49">
        <v>510</v>
      </c>
      <c r="AM3" s="49">
        <v>550</v>
      </c>
      <c r="AN3" s="49">
        <v>550</v>
      </c>
      <c r="AO3" s="49">
        <v>580</v>
      </c>
      <c r="AP3" s="49">
        <v>580</v>
      </c>
      <c r="AQ3" s="49">
        <v>580</v>
      </c>
      <c r="AR3" s="49">
        <v>620</v>
      </c>
      <c r="AS3" s="49">
        <v>620</v>
      </c>
      <c r="AT3" s="49">
        <v>650</v>
      </c>
      <c r="AU3" s="49">
        <v>650</v>
      </c>
      <c r="AV3" s="49">
        <v>690</v>
      </c>
      <c r="AW3" s="49">
        <v>690</v>
      </c>
      <c r="AX3" s="49">
        <v>690</v>
      </c>
      <c r="AY3" s="49">
        <v>720</v>
      </c>
      <c r="AZ3" s="49">
        <v>720</v>
      </c>
      <c r="BA3" s="49">
        <v>720</v>
      </c>
      <c r="BB3" s="49">
        <v>750</v>
      </c>
      <c r="BC3" s="49">
        <v>750</v>
      </c>
      <c r="BD3" s="49">
        <v>750</v>
      </c>
      <c r="BE3" s="49">
        <v>780</v>
      </c>
      <c r="BF3" s="49">
        <v>780</v>
      </c>
      <c r="BG3" s="49">
        <v>820</v>
      </c>
      <c r="BH3" s="49">
        <v>820</v>
      </c>
      <c r="BI3" s="49">
        <v>820</v>
      </c>
      <c r="BJ3" s="49">
        <v>820</v>
      </c>
      <c r="BK3" s="49">
        <v>840</v>
      </c>
    </row>
    <row r="4" spans="1:63">
      <c r="A4" s="6" t="s">
        <v>52</v>
      </c>
      <c r="B4" s="49">
        <v>2</v>
      </c>
      <c r="C4" s="49">
        <v>150</v>
      </c>
      <c r="D4" s="51" t="s">
        <v>94</v>
      </c>
      <c r="E4" s="49">
        <v>150</v>
      </c>
      <c r="F4" s="49">
        <v>150</v>
      </c>
      <c r="G4" s="49">
        <v>150</v>
      </c>
      <c r="H4" s="49">
        <v>150</v>
      </c>
      <c r="I4" s="49">
        <v>150</v>
      </c>
      <c r="J4" s="49">
        <v>150</v>
      </c>
      <c r="K4" s="49">
        <v>150</v>
      </c>
      <c r="L4" s="49">
        <v>180</v>
      </c>
      <c r="M4" s="49">
        <v>180</v>
      </c>
      <c r="N4" s="49">
        <v>210</v>
      </c>
      <c r="O4" s="49">
        <v>210</v>
      </c>
      <c r="P4" s="49">
        <v>250</v>
      </c>
      <c r="Q4" s="49">
        <v>250</v>
      </c>
      <c r="R4" s="49">
        <v>250</v>
      </c>
      <c r="S4" s="49">
        <v>250</v>
      </c>
      <c r="T4" s="49">
        <v>320</v>
      </c>
      <c r="U4" s="49">
        <v>320</v>
      </c>
      <c r="V4" s="49">
        <v>370</v>
      </c>
      <c r="W4" s="49">
        <v>370</v>
      </c>
      <c r="X4" s="49">
        <v>370</v>
      </c>
      <c r="Y4" s="49">
        <v>370</v>
      </c>
      <c r="Z4" s="49">
        <v>370</v>
      </c>
      <c r="AA4" s="49">
        <v>370</v>
      </c>
      <c r="AB4" s="49">
        <v>420</v>
      </c>
      <c r="AC4" s="49">
        <v>420</v>
      </c>
      <c r="AD4" s="49">
        <v>420</v>
      </c>
      <c r="AE4" s="49">
        <v>420</v>
      </c>
      <c r="AF4" s="49">
        <v>460</v>
      </c>
      <c r="AG4" s="49">
        <v>460</v>
      </c>
      <c r="AH4" s="49">
        <v>460</v>
      </c>
      <c r="AI4" s="49">
        <v>500</v>
      </c>
      <c r="AJ4" s="49">
        <v>510</v>
      </c>
      <c r="AK4" s="49">
        <v>510</v>
      </c>
      <c r="AL4" s="49">
        <v>510</v>
      </c>
      <c r="AM4" s="49">
        <v>550</v>
      </c>
      <c r="AN4" s="49">
        <v>550</v>
      </c>
      <c r="AO4" s="49">
        <v>580</v>
      </c>
      <c r="AP4" s="49">
        <v>580</v>
      </c>
      <c r="AQ4" s="49">
        <v>580</v>
      </c>
      <c r="AR4" s="49">
        <v>620</v>
      </c>
      <c r="AS4" s="49">
        <v>620</v>
      </c>
      <c r="AT4" s="49">
        <v>650</v>
      </c>
      <c r="AU4" s="49">
        <v>650</v>
      </c>
      <c r="AV4" s="49">
        <v>690</v>
      </c>
      <c r="AW4" s="49">
        <v>690</v>
      </c>
      <c r="AX4" s="49">
        <v>690</v>
      </c>
      <c r="AY4" s="49">
        <v>720</v>
      </c>
      <c r="AZ4" s="49">
        <v>720</v>
      </c>
      <c r="BA4" s="49">
        <v>720</v>
      </c>
      <c r="BB4" s="49">
        <v>750</v>
      </c>
      <c r="BC4" s="49">
        <v>750</v>
      </c>
      <c r="BD4" s="49">
        <v>750</v>
      </c>
      <c r="BE4" s="49">
        <v>780</v>
      </c>
      <c r="BF4" s="49">
        <v>780</v>
      </c>
      <c r="BG4" s="49">
        <v>820</v>
      </c>
      <c r="BH4" s="49">
        <v>820</v>
      </c>
      <c r="BI4" s="49">
        <v>820</v>
      </c>
      <c r="BJ4" s="49">
        <v>820</v>
      </c>
      <c r="BK4" s="49">
        <v>840</v>
      </c>
    </row>
    <row r="5" spans="1:63">
      <c r="A5" s="6" t="s">
        <v>172</v>
      </c>
      <c r="B5" s="49">
        <v>3</v>
      </c>
      <c r="C5" s="49">
        <v>150</v>
      </c>
      <c r="D5" s="49">
        <v>150</v>
      </c>
      <c r="E5" s="51" t="s">
        <v>94</v>
      </c>
      <c r="F5" s="49">
        <v>150</v>
      </c>
      <c r="G5" s="49">
        <v>150</v>
      </c>
      <c r="H5" s="49">
        <v>150</v>
      </c>
      <c r="I5" s="49">
        <v>150</v>
      </c>
      <c r="J5" s="49">
        <v>150</v>
      </c>
      <c r="K5" s="49">
        <v>150</v>
      </c>
      <c r="L5" s="49">
        <v>180</v>
      </c>
      <c r="M5" s="49">
        <v>180</v>
      </c>
      <c r="N5" s="49">
        <v>210</v>
      </c>
      <c r="O5" s="49">
        <v>210</v>
      </c>
      <c r="P5" s="49">
        <v>250</v>
      </c>
      <c r="Q5" s="49">
        <v>250</v>
      </c>
      <c r="R5" s="49">
        <v>250</v>
      </c>
      <c r="S5" s="49">
        <v>250</v>
      </c>
      <c r="T5" s="49">
        <v>320</v>
      </c>
      <c r="U5" s="49">
        <v>320</v>
      </c>
      <c r="V5" s="49">
        <v>370</v>
      </c>
      <c r="W5" s="49">
        <v>370</v>
      </c>
      <c r="X5" s="49">
        <v>370</v>
      </c>
      <c r="Y5" s="49">
        <v>370</v>
      </c>
      <c r="Z5" s="49">
        <v>370</v>
      </c>
      <c r="AA5" s="49">
        <v>370</v>
      </c>
      <c r="AB5" s="49">
        <v>420</v>
      </c>
      <c r="AC5" s="49">
        <v>420</v>
      </c>
      <c r="AD5" s="49">
        <v>420</v>
      </c>
      <c r="AE5" s="49">
        <v>420</v>
      </c>
      <c r="AF5" s="49">
        <v>460</v>
      </c>
      <c r="AG5" s="49">
        <v>460</v>
      </c>
      <c r="AH5" s="49">
        <v>460</v>
      </c>
      <c r="AI5" s="49">
        <v>500</v>
      </c>
      <c r="AJ5" s="49">
        <v>510</v>
      </c>
      <c r="AK5" s="49">
        <v>510</v>
      </c>
      <c r="AL5" s="49">
        <v>510</v>
      </c>
      <c r="AM5" s="49">
        <v>550</v>
      </c>
      <c r="AN5" s="49">
        <v>550</v>
      </c>
      <c r="AO5" s="49">
        <v>580</v>
      </c>
      <c r="AP5" s="49">
        <v>580</v>
      </c>
      <c r="AQ5" s="49">
        <v>580</v>
      </c>
      <c r="AR5" s="49">
        <v>620</v>
      </c>
      <c r="AS5" s="49">
        <v>620</v>
      </c>
      <c r="AT5" s="49">
        <v>650</v>
      </c>
      <c r="AU5" s="49">
        <v>650</v>
      </c>
      <c r="AV5" s="49">
        <v>690</v>
      </c>
      <c r="AW5" s="49">
        <v>690</v>
      </c>
      <c r="AX5" s="49">
        <v>690</v>
      </c>
      <c r="AY5" s="49">
        <v>720</v>
      </c>
      <c r="AZ5" s="49">
        <v>720</v>
      </c>
      <c r="BA5" s="49">
        <v>720</v>
      </c>
      <c r="BB5" s="49">
        <v>750</v>
      </c>
      <c r="BC5" s="49">
        <v>750</v>
      </c>
      <c r="BD5" s="49">
        <v>750</v>
      </c>
      <c r="BE5" s="49">
        <v>780</v>
      </c>
      <c r="BF5" s="49">
        <v>780</v>
      </c>
      <c r="BG5" s="49">
        <v>820</v>
      </c>
      <c r="BH5" s="49">
        <v>820</v>
      </c>
      <c r="BI5" s="49">
        <v>820</v>
      </c>
      <c r="BJ5" s="49">
        <v>820</v>
      </c>
      <c r="BK5" s="49">
        <v>840</v>
      </c>
    </row>
    <row r="6" spans="1:63">
      <c r="A6" s="6" t="s">
        <v>3</v>
      </c>
      <c r="B6" s="49">
        <v>4</v>
      </c>
      <c r="C6" s="49">
        <v>150</v>
      </c>
      <c r="D6" s="49">
        <v>150</v>
      </c>
      <c r="E6" s="49">
        <v>150</v>
      </c>
      <c r="F6" s="51" t="s">
        <v>94</v>
      </c>
      <c r="G6" s="49">
        <v>150</v>
      </c>
      <c r="H6" s="49">
        <v>150</v>
      </c>
      <c r="I6" s="49">
        <v>150</v>
      </c>
      <c r="J6" s="49">
        <v>150</v>
      </c>
      <c r="K6" s="49">
        <v>150</v>
      </c>
      <c r="L6" s="49">
        <v>180</v>
      </c>
      <c r="M6" s="49">
        <v>180</v>
      </c>
      <c r="N6" s="49">
        <v>210</v>
      </c>
      <c r="O6" s="49">
        <v>210</v>
      </c>
      <c r="P6" s="49">
        <v>250</v>
      </c>
      <c r="Q6" s="49">
        <v>250</v>
      </c>
      <c r="R6" s="49">
        <v>250</v>
      </c>
      <c r="S6" s="49">
        <v>250</v>
      </c>
      <c r="T6" s="49">
        <v>320</v>
      </c>
      <c r="U6" s="49">
        <v>320</v>
      </c>
      <c r="V6" s="49">
        <v>370</v>
      </c>
      <c r="W6" s="49">
        <v>370</v>
      </c>
      <c r="X6" s="49">
        <v>370</v>
      </c>
      <c r="Y6" s="49">
        <v>370</v>
      </c>
      <c r="Z6" s="49">
        <v>370</v>
      </c>
      <c r="AA6" s="49">
        <v>370</v>
      </c>
      <c r="AB6" s="49">
        <v>420</v>
      </c>
      <c r="AC6" s="49">
        <v>420</v>
      </c>
      <c r="AD6" s="49">
        <v>420</v>
      </c>
      <c r="AE6" s="49">
        <v>420</v>
      </c>
      <c r="AF6" s="49">
        <v>460</v>
      </c>
      <c r="AG6" s="49">
        <v>460</v>
      </c>
      <c r="AH6" s="49">
        <v>460</v>
      </c>
      <c r="AI6" s="49">
        <v>500</v>
      </c>
      <c r="AJ6" s="49">
        <v>510</v>
      </c>
      <c r="AK6" s="49">
        <v>510</v>
      </c>
      <c r="AL6" s="49">
        <v>510</v>
      </c>
      <c r="AM6" s="49">
        <v>550</v>
      </c>
      <c r="AN6" s="49">
        <v>550</v>
      </c>
      <c r="AO6" s="49">
        <v>580</v>
      </c>
      <c r="AP6" s="49">
        <v>580</v>
      </c>
      <c r="AQ6" s="49">
        <v>580</v>
      </c>
      <c r="AR6" s="49">
        <v>620</v>
      </c>
      <c r="AS6" s="49">
        <v>620</v>
      </c>
      <c r="AT6" s="49">
        <v>650</v>
      </c>
      <c r="AU6" s="49">
        <v>650</v>
      </c>
      <c r="AV6" s="49">
        <v>690</v>
      </c>
      <c r="AW6" s="49">
        <v>690</v>
      </c>
      <c r="AX6" s="49">
        <v>690</v>
      </c>
      <c r="AY6" s="49">
        <v>720</v>
      </c>
      <c r="AZ6" s="49">
        <v>720</v>
      </c>
      <c r="BA6" s="49">
        <v>720</v>
      </c>
      <c r="BB6" s="49">
        <v>750</v>
      </c>
      <c r="BC6" s="49">
        <v>750</v>
      </c>
      <c r="BD6" s="49">
        <v>750</v>
      </c>
      <c r="BE6" s="49">
        <v>780</v>
      </c>
      <c r="BF6" s="49">
        <v>780</v>
      </c>
      <c r="BG6" s="49">
        <v>820</v>
      </c>
      <c r="BH6" s="49">
        <v>820</v>
      </c>
      <c r="BI6" s="49">
        <v>820</v>
      </c>
      <c r="BJ6" s="49">
        <v>820</v>
      </c>
      <c r="BK6" s="49">
        <v>840</v>
      </c>
    </row>
    <row r="7" spans="1:63">
      <c r="A7" s="6" t="s">
        <v>173</v>
      </c>
      <c r="B7" s="49">
        <v>5</v>
      </c>
      <c r="C7" s="49">
        <v>150</v>
      </c>
      <c r="D7" s="49">
        <v>150</v>
      </c>
      <c r="E7" s="49">
        <v>150</v>
      </c>
      <c r="F7" s="49">
        <v>150</v>
      </c>
      <c r="G7" s="51" t="s">
        <v>94</v>
      </c>
      <c r="H7" s="49">
        <v>150</v>
      </c>
      <c r="I7" s="49">
        <v>150</v>
      </c>
      <c r="J7" s="49">
        <v>150</v>
      </c>
      <c r="K7" s="49">
        <v>150</v>
      </c>
      <c r="L7" s="49">
        <v>180</v>
      </c>
      <c r="M7" s="49">
        <v>180</v>
      </c>
      <c r="N7" s="49">
        <v>210</v>
      </c>
      <c r="O7" s="49">
        <v>210</v>
      </c>
      <c r="P7" s="49">
        <v>250</v>
      </c>
      <c r="Q7" s="49">
        <v>250</v>
      </c>
      <c r="R7" s="49">
        <v>250</v>
      </c>
      <c r="S7" s="49">
        <v>250</v>
      </c>
      <c r="T7" s="49">
        <v>320</v>
      </c>
      <c r="U7" s="49">
        <v>320</v>
      </c>
      <c r="V7" s="49">
        <v>370</v>
      </c>
      <c r="W7" s="49">
        <v>370</v>
      </c>
      <c r="X7" s="49">
        <v>370</v>
      </c>
      <c r="Y7" s="49">
        <v>370</v>
      </c>
      <c r="Z7" s="49">
        <v>370</v>
      </c>
      <c r="AA7" s="49">
        <v>370</v>
      </c>
      <c r="AB7" s="49">
        <v>420</v>
      </c>
      <c r="AC7" s="49">
        <v>420</v>
      </c>
      <c r="AD7" s="49">
        <v>420</v>
      </c>
      <c r="AE7" s="49">
        <v>420</v>
      </c>
      <c r="AF7" s="49">
        <v>460</v>
      </c>
      <c r="AG7" s="49">
        <v>460</v>
      </c>
      <c r="AH7" s="49">
        <v>460</v>
      </c>
      <c r="AI7" s="49">
        <v>500</v>
      </c>
      <c r="AJ7" s="49">
        <v>510</v>
      </c>
      <c r="AK7" s="49">
        <v>510</v>
      </c>
      <c r="AL7" s="49">
        <v>510</v>
      </c>
      <c r="AM7" s="49">
        <v>550</v>
      </c>
      <c r="AN7" s="49">
        <v>550</v>
      </c>
      <c r="AO7" s="49">
        <v>580</v>
      </c>
      <c r="AP7" s="49">
        <v>580</v>
      </c>
      <c r="AQ7" s="49">
        <v>580</v>
      </c>
      <c r="AR7" s="49">
        <v>620</v>
      </c>
      <c r="AS7" s="49">
        <v>620</v>
      </c>
      <c r="AT7" s="49">
        <v>650</v>
      </c>
      <c r="AU7" s="49">
        <v>650</v>
      </c>
      <c r="AV7" s="49">
        <v>690</v>
      </c>
      <c r="AW7" s="49">
        <v>690</v>
      </c>
      <c r="AX7" s="49">
        <v>690</v>
      </c>
      <c r="AY7" s="49">
        <v>720</v>
      </c>
      <c r="AZ7" s="49">
        <v>720</v>
      </c>
      <c r="BA7" s="49">
        <v>720</v>
      </c>
      <c r="BB7" s="49">
        <v>750</v>
      </c>
      <c r="BC7" s="49">
        <v>750</v>
      </c>
      <c r="BD7" s="49">
        <v>750</v>
      </c>
      <c r="BE7" s="49">
        <v>780</v>
      </c>
      <c r="BF7" s="49">
        <v>780</v>
      </c>
      <c r="BG7" s="49">
        <v>820</v>
      </c>
      <c r="BH7" s="49">
        <v>820</v>
      </c>
      <c r="BI7" s="49">
        <v>820</v>
      </c>
      <c r="BJ7" s="49">
        <v>820</v>
      </c>
      <c r="BK7" s="49">
        <v>840</v>
      </c>
    </row>
    <row r="8" spans="1:63">
      <c r="A8" s="6" t="s">
        <v>174</v>
      </c>
      <c r="B8" s="49">
        <v>6</v>
      </c>
      <c r="C8" s="49">
        <v>150</v>
      </c>
      <c r="D8" s="49">
        <v>150</v>
      </c>
      <c r="E8" s="49">
        <v>150</v>
      </c>
      <c r="F8" s="49">
        <v>150</v>
      </c>
      <c r="G8" s="49">
        <v>150</v>
      </c>
      <c r="H8" s="51" t="s">
        <v>94</v>
      </c>
      <c r="I8" s="49">
        <v>150</v>
      </c>
      <c r="J8" s="49">
        <v>150</v>
      </c>
      <c r="K8" s="49">
        <v>150</v>
      </c>
      <c r="L8" s="49">
        <v>180</v>
      </c>
      <c r="M8" s="49">
        <v>180</v>
      </c>
      <c r="N8" s="49">
        <v>210</v>
      </c>
      <c r="O8" s="49">
        <v>210</v>
      </c>
      <c r="P8" s="49">
        <v>250</v>
      </c>
      <c r="Q8" s="49">
        <v>250</v>
      </c>
      <c r="R8" s="49">
        <v>250</v>
      </c>
      <c r="S8" s="49">
        <v>250</v>
      </c>
      <c r="T8" s="49">
        <v>320</v>
      </c>
      <c r="U8" s="49">
        <v>320</v>
      </c>
      <c r="V8" s="49">
        <v>370</v>
      </c>
      <c r="W8" s="49">
        <v>370</v>
      </c>
      <c r="X8" s="49">
        <v>370</v>
      </c>
      <c r="Y8" s="49">
        <v>370</v>
      </c>
      <c r="Z8" s="49">
        <v>370</v>
      </c>
      <c r="AA8" s="49">
        <v>370</v>
      </c>
      <c r="AB8" s="49">
        <v>420</v>
      </c>
      <c r="AC8" s="49">
        <v>420</v>
      </c>
      <c r="AD8" s="49">
        <v>420</v>
      </c>
      <c r="AE8" s="49">
        <v>420</v>
      </c>
      <c r="AF8" s="49">
        <v>460</v>
      </c>
      <c r="AG8" s="49">
        <v>460</v>
      </c>
      <c r="AH8" s="49">
        <v>460</v>
      </c>
      <c r="AI8" s="49">
        <v>500</v>
      </c>
      <c r="AJ8" s="49">
        <v>510</v>
      </c>
      <c r="AK8" s="49">
        <v>510</v>
      </c>
      <c r="AL8" s="49">
        <v>510</v>
      </c>
      <c r="AM8" s="49">
        <v>550</v>
      </c>
      <c r="AN8" s="49">
        <v>550</v>
      </c>
      <c r="AO8" s="49">
        <v>580</v>
      </c>
      <c r="AP8" s="49">
        <v>580</v>
      </c>
      <c r="AQ8" s="49">
        <v>580</v>
      </c>
      <c r="AR8" s="49">
        <v>620</v>
      </c>
      <c r="AS8" s="49">
        <v>620</v>
      </c>
      <c r="AT8" s="49">
        <v>650</v>
      </c>
      <c r="AU8" s="49">
        <v>650</v>
      </c>
      <c r="AV8" s="49">
        <v>690</v>
      </c>
      <c r="AW8" s="49">
        <v>690</v>
      </c>
      <c r="AX8" s="49">
        <v>690</v>
      </c>
      <c r="AY8" s="49">
        <v>720</v>
      </c>
      <c r="AZ8" s="49">
        <v>720</v>
      </c>
      <c r="BA8" s="49">
        <v>720</v>
      </c>
      <c r="BB8" s="49">
        <v>750</v>
      </c>
      <c r="BC8" s="49">
        <v>750</v>
      </c>
      <c r="BD8" s="49">
        <v>750</v>
      </c>
      <c r="BE8" s="49">
        <v>780</v>
      </c>
      <c r="BF8" s="49">
        <v>780</v>
      </c>
      <c r="BG8" s="49">
        <v>820</v>
      </c>
      <c r="BH8" s="49">
        <v>820</v>
      </c>
      <c r="BI8" s="49">
        <v>820</v>
      </c>
      <c r="BJ8" s="49">
        <v>820</v>
      </c>
      <c r="BK8" s="49">
        <v>840</v>
      </c>
    </row>
    <row r="9" spans="1:63">
      <c r="A9" s="6" t="s">
        <v>175</v>
      </c>
      <c r="B9" s="49">
        <v>7</v>
      </c>
      <c r="C9" s="49">
        <v>150</v>
      </c>
      <c r="D9" s="49">
        <v>150</v>
      </c>
      <c r="E9" s="49">
        <v>150</v>
      </c>
      <c r="F9" s="49">
        <v>150</v>
      </c>
      <c r="G9" s="49">
        <v>150</v>
      </c>
      <c r="H9" s="49">
        <v>150</v>
      </c>
      <c r="I9" s="51" t="s">
        <v>94</v>
      </c>
      <c r="J9" s="49">
        <v>150</v>
      </c>
      <c r="K9" s="49">
        <v>150</v>
      </c>
      <c r="L9" s="49">
        <v>180</v>
      </c>
      <c r="M9" s="49">
        <v>180</v>
      </c>
      <c r="N9" s="49">
        <v>210</v>
      </c>
      <c r="O9" s="49">
        <v>210</v>
      </c>
      <c r="P9" s="49">
        <v>250</v>
      </c>
      <c r="Q9" s="49">
        <v>250</v>
      </c>
      <c r="R9" s="49">
        <v>250</v>
      </c>
      <c r="S9" s="49">
        <v>250</v>
      </c>
      <c r="T9" s="49">
        <v>320</v>
      </c>
      <c r="U9" s="49">
        <v>320</v>
      </c>
      <c r="V9" s="49">
        <v>370</v>
      </c>
      <c r="W9" s="49">
        <v>370</v>
      </c>
      <c r="X9" s="49">
        <v>370</v>
      </c>
      <c r="Y9" s="49">
        <v>370</v>
      </c>
      <c r="Z9" s="49">
        <v>370</v>
      </c>
      <c r="AA9" s="49">
        <v>370</v>
      </c>
      <c r="AB9" s="49">
        <v>420</v>
      </c>
      <c r="AC9" s="49">
        <v>420</v>
      </c>
      <c r="AD9" s="49">
        <v>420</v>
      </c>
      <c r="AE9" s="49">
        <v>420</v>
      </c>
      <c r="AF9" s="49">
        <v>460</v>
      </c>
      <c r="AG9" s="49">
        <v>460</v>
      </c>
      <c r="AH9" s="49">
        <v>460</v>
      </c>
      <c r="AI9" s="49">
        <v>500</v>
      </c>
      <c r="AJ9" s="49">
        <v>510</v>
      </c>
      <c r="AK9" s="49">
        <v>510</v>
      </c>
      <c r="AL9" s="49">
        <v>510</v>
      </c>
      <c r="AM9" s="49">
        <v>550</v>
      </c>
      <c r="AN9" s="49">
        <v>550</v>
      </c>
      <c r="AO9" s="49">
        <v>580</v>
      </c>
      <c r="AP9" s="49">
        <v>580</v>
      </c>
      <c r="AQ9" s="49">
        <v>580</v>
      </c>
      <c r="AR9" s="49">
        <v>620</v>
      </c>
      <c r="AS9" s="49">
        <v>620</v>
      </c>
      <c r="AT9" s="49">
        <v>650</v>
      </c>
      <c r="AU9" s="49">
        <v>650</v>
      </c>
      <c r="AV9" s="49">
        <v>690</v>
      </c>
      <c r="AW9" s="49">
        <v>690</v>
      </c>
      <c r="AX9" s="49">
        <v>690</v>
      </c>
      <c r="AY9" s="49">
        <v>720</v>
      </c>
      <c r="AZ9" s="49">
        <v>720</v>
      </c>
      <c r="BA9" s="49">
        <v>720</v>
      </c>
      <c r="BB9" s="49">
        <v>750</v>
      </c>
      <c r="BC9" s="49">
        <v>750</v>
      </c>
      <c r="BD9" s="49">
        <v>750</v>
      </c>
      <c r="BE9" s="49">
        <v>780</v>
      </c>
      <c r="BF9" s="49">
        <v>780</v>
      </c>
      <c r="BG9" s="49">
        <v>820</v>
      </c>
      <c r="BH9" s="49">
        <v>820</v>
      </c>
      <c r="BI9" s="49">
        <v>820</v>
      </c>
      <c r="BJ9" s="49">
        <v>820</v>
      </c>
      <c r="BK9" s="49">
        <v>840</v>
      </c>
    </row>
    <row r="10" spans="1:63">
      <c r="A10" s="6" t="s">
        <v>176</v>
      </c>
      <c r="B10" s="49">
        <v>8</v>
      </c>
      <c r="C10" s="49">
        <v>150</v>
      </c>
      <c r="D10" s="49">
        <v>150</v>
      </c>
      <c r="E10" s="49">
        <v>150</v>
      </c>
      <c r="F10" s="49">
        <v>150</v>
      </c>
      <c r="G10" s="49">
        <v>150</v>
      </c>
      <c r="H10" s="49">
        <v>150</v>
      </c>
      <c r="I10" s="49">
        <v>150</v>
      </c>
      <c r="J10" s="51" t="s">
        <v>94</v>
      </c>
      <c r="K10" s="49">
        <v>150</v>
      </c>
      <c r="L10" s="49">
        <v>180</v>
      </c>
      <c r="M10" s="49">
        <v>180</v>
      </c>
      <c r="N10" s="49">
        <v>210</v>
      </c>
      <c r="O10" s="49">
        <v>210</v>
      </c>
      <c r="P10" s="49">
        <v>250</v>
      </c>
      <c r="Q10" s="49">
        <v>250</v>
      </c>
      <c r="R10" s="49">
        <v>250</v>
      </c>
      <c r="S10" s="49">
        <v>250</v>
      </c>
      <c r="T10" s="49">
        <v>320</v>
      </c>
      <c r="U10" s="49">
        <v>320</v>
      </c>
      <c r="V10" s="49">
        <v>370</v>
      </c>
      <c r="W10" s="49">
        <v>370</v>
      </c>
      <c r="X10" s="49">
        <v>370</v>
      </c>
      <c r="Y10" s="49">
        <v>370</v>
      </c>
      <c r="Z10" s="49">
        <v>370</v>
      </c>
      <c r="AA10" s="49">
        <v>370</v>
      </c>
      <c r="AB10" s="49">
        <v>420</v>
      </c>
      <c r="AC10" s="49">
        <v>420</v>
      </c>
      <c r="AD10" s="49">
        <v>420</v>
      </c>
      <c r="AE10" s="49">
        <v>420</v>
      </c>
      <c r="AF10" s="49">
        <v>460</v>
      </c>
      <c r="AG10" s="49">
        <v>460</v>
      </c>
      <c r="AH10" s="49">
        <v>460</v>
      </c>
      <c r="AI10" s="49">
        <v>500</v>
      </c>
      <c r="AJ10" s="49">
        <v>510</v>
      </c>
      <c r="AK10" s="49">
        <v>510</v>
      </c>
      <c r="AL10" s="49">
        <v>510</v>
      </c>
      <c r="AM10" s="49">
        <v>550</v>
      </c>
      <c r="AN10" s="49">
        <v>550</v>
      </c>
      <c r="AO10" s="49">
        <v>580</v>
      </c>
      <c r="AP10" s="49">
        <v>580</v>
      </c>
      <c r="AQ10" s="49">
        <v>580</v>
      </c>
      <c r="AR10" s="49">
        <v>620</v>
      </c>
      <c r="AS10" s="49">
        <v>620</v>
      </c>
      <c r="AT10" s="49">
        <v>650</v>
      </c>
      <c r="AU10" s="49">
        <v>650</v>
      </c>
      <c r="AV10" s="49">
        <v>690</v>
      </c>
      <c r="AW10" s="49">
        <v>690</v>
      </c>
      <c r="AX10" s="49">
        <v>690</v>
      </c>
      <c r="AY10" s="49">
        <v>720</v>
      </c>
      <c r="AZ10" s="49">
        <v>720</v>
      </c>
      <c r="BA10" s="49">
        <v>720</v>
      </c>
      <c r="BB10" s="49">
        <v>750</v>
      </c>
      <c r="BC10" s="49">
        <v>750</v>
      </c>
      <c r="BD10" s="49">
        <v>750</v>
      </c>
      <c r="BE10" s="49">
        <v>780</v>
      </c>
      <c r="BF10" s="49">
        <v>780</v>
      </c>
      <c r="BG10" s="49">
        <v>820</v>
      </c>
      <c r="BH10" s="49">
        <v>820</v>
      </c>
      <c r="BI10" s="49">
        <v>820</v>
      </c>
      <c r="BJ10" s="49">
        <v>820</v>
      </c>
      <c r="BK10" s="49">
        <v>840</v>
      </c>
    </row>
    <row r="11" spans="1:63">
      <c r="A11" s="6" t="s">
        <v>177</v>
      </c>
      <c r="B11" s="49">
        <v>9</v>
      </c>
      <c r="C11" s="49">
        <v>150</v>
      </c>
      <c r="D11" s="49">
        <v>150</v>
      </c>
      <c r="E11" s="49">
        <v>150</v>
      </c>
      <c r="F11" s="49">
        <v>150</v>
      </c>
      <c r="G11" s="49">
        <v>150</v>
      </c>
      <c r="H11" s="49">
        <v>150</v>
      </c>
      <c r="I11" s="49">
        <v>150</v>
      </c>
      <c r="J11" s="49">
        <v>150</v>
      </c>
      <c r="K11" s="51" t="s">
        <v>94</v>
      </c>
      <c r="L11" s="49">
        <v>180</v>
      </c>
      <c r="M11" s="49">
        <v>180</v>
      </c>
      <c r="N11" s="49">
        <v>210</v>
      </c>
      <c r="O11" s="49">
        <v>210</v>
      </c>
      <c r="P11" s="49">
        <v>250</v>
      </c>
      <c r="Q11" s="49">
        <v>250</v>
      </c>
      <c r="R11" s="49">
        <v>250</v>
      </c>
      <c r="S11" s="49">
        <v>250</v>
      </c>
      <c r="T11" s="49">
        <v>320</v>
      </c>
      <c r="U11" s="49">
        <v>320</v>
      </c>
      <c r="V11" s="49">
        <v>370</v>
      </c>
      <c r="W11" s="49">
        <v>370</v>
      </c>
      <c r="X11" s="49">
        <v>370</v>
      </c>
      <c r="Y11" s="49">
        <v>370</v>
      </c>
      <c r="Z11" s="49">
        <v>370</v>
      </c>
      <c r="AA11" s="49">
        <v>370</v>
      </c>
      <c r="AB11" s="49">
        <v>420</v>
      </c>
      <c r="AC11" s="49">
        <v>420</v>
      </c>
      <c r="AD11" s="49">
        <v>420</v>
      </c>
      <c r="AE11" s="49">
        <v>420</v>
      </c>
      <c r="AF11" s="49">
        <v>460</v>
      </c>
      <c r="AG11" s="49">
        <v>460</v>
      </c>
      <c r="AH11" s="49">
        <v>460</v>
      </c>
      <c r="AI11" s="49">
        <v>500</v>
      </c>
      <c r="AJ11" s="49">
        <v>510</v>
      </c>
      <c r="AK11" s="49">
        <v>510</v>
      </c>
      <c r="AL11" s="49">
        <v>510</v>
      </c>
      <c r="AM11" s="49">
        <v>550</v>
      </c>
      <c r="AN11" s="49">
        <v>550</v>
      </c>
      <c r="AO11" s="49">
        <v>580</v>
      </c>
      <c r="AP11" s="49">
        <v>580</v>
      </c>
      <c r="AQ11" s="49">
        <v>580</v>
      </c>
      <c r="AR11" s="49">
        <v>620</v>
      </c>
      <c r="AS11" s="49">
        <v>620</v>
      </c>
      <c r="AT11" s="49">
        <v>650</v>
      </c>
      <c r="AU11" s="49">
        <v>650</v>
      </c>
      <c r="AV11" s="49">
        <v>690</v>
      </c>
      <c r="AW11" s="49">
        <v>690</v>
      </c>
      <c r="AX11" s="49">
        <v>690</v>
      </c>
      <c r="AY11" s="49">
        <v>720</v>
      </c>
      <c r="AZ11" s="49">
        <v>720</v>
      </c>
      <c r="BA11" s="49">
        <v>720</v>
      </c>
      <c r="BB11" s="49">
        <v>750</v>
      </c>
      <c r="BC11" s="49">
        <v>750</v>
      </c>
      <c r="BD11" s="49">
        <v>750</v>
      </c>
      <c r="BE11" s="49">
        <v>780</v>
      </c>
      <c r="BF11" s="49">
        <v>780</v>
      </c>
      <c r="BG11" s="49">
        <v>820</v>
      </c>
      <c r="BH11" s="49">
        <v>820</v>
      </c>
      <c r="BI11" s="49">
        <v>820</v>
      </c>
      <c r="BJ11" s="49">
        <v>820</v>
      </c>
      <c r="BK11" s="49">
        <v>840</v>
      </c>
    </row>
    <row r="12" spans="1:63">
      <c r="A12" s="6" t="s">
        <v>178</v>
      </c>
      <c r="B12" s="49">
        <v>10</v>
      </c>
      <c r="C12" s="49">
        <v>180</v>
      </c>
      <c r="D12" s="49">
        <v>180</v>
      </c>
      <c r="E12" s="49">
        <v>180</v>
      </c>
      <c r="F12" s="49">
        <v>180</v>
      </c>
      <c r="G12" s="49">
        <v>180</v>
      </c>
      <c r="H12" s="49">
        <v>150</v>
      </c>
      <c r="I12" s="49">
        <v>150</v>
      </c>
      <c r="J12" s="49">
        <v>150</v>
      </c>
      <c r="K12" s="49">
        <v>150</v>
      </c>
      <c r="L12" s="51" t="s">
        <v>94</v>
      </c>
      <c r="M12" s="49">
        <v>150</v>
      </c>
      <c r="N12" s="49">
        <v>150</v>
      </c>
      <c r="O12" s="49">
        <v>150</v>
      </c>
      <c r="P12" s="49">
        <v>150</v>
      </c>
      <c r="Q12" s="49">
        <v>150</v>
      </c>
      <c r="R12" s="49">
        <v>150</v>
      </c>
      <c r="S12" s="49">
        <v>150</v>
      </c>
      <c r="T12" s="49">
        <v>210</v>
      </c>
      <c r="U12" s="49">
        <v>210</v>
      </c>
      <c r="V12" s="49">
        <v>270</v>
      </c>
      <c r="W12" s="49">
        <v>270</v>
      </c>
      <c r="X12" s="49">
        <v>270</v>
      </c>
      <c r="Y12" s="49">
        <v>270</v>
      </c>
      <c r="Z12" s="49">
        <v>270</v>
      </c>
      <c r="AA12" s="49">
        <v>270</v>
      </c>
      <c r="AB12" s="49">
        <v>320</v>
      </c>
      <c r="AC12" s="49">
        <v>320</v>
      </c>
      <c r="AD12" s="49">
        <v>320</v>
      </c>
      <c r="AE12" s="49">
        <v>320</v>
      </c>
      <c r="AF12" s="49">
        <v>360</v>
      </c>
      <c r="AG12" s="49">
        <v>360</v>
      </c>
      <c r="AH12" s="49">
        <v>360</v>
      </c>
      <c r="AI12" s="49">
        <v>400</v>
      </c>
      <c r="AJ12" s="49">
        <v>410</v>
      </c>
      <c r="AK12" s="49">
        <v>410</v>
      </c>
      <c r="AL12" s="49">
        <v>410</v>
      </c>
      <c r="AM12" s="49">
        <v>450</v>
      </c>
      <c r="AN12" s="49">
        <v>450</v>
      </c>
      <c r="AO12" s="49">
        <v>480</v>
      </c>
      <c r="AP12" s="49">
        <v>480</v>
      </c>
      <c r="AQ12" s="49">
        <v>480</v>
      </c>
      <c r="AR12" s="49">
        <v>530</v>
      </c>
      <c r="AS12" s="49">
        <v>530</v>
      </c>
      <c r="AT12" s="49">
        <v>560</v>
      </c>
      <c r="AU12" s="49">
        <v>560</v>
      </c>
      <c r="AV12" s="49">
        <v>600</v>
      </c>
      <c r="AW12" s="49">
        <v>600</v>
      </c>
      <c r="AX12" s="49">
        <v>600</v>
      </c>
      <c r="AY12" s="49">
        <v>630</v>
      </c>
      <c r="AZ12" s="49">
        <v>630</v>
      </c>
      <c r="BA12" s="49">
        <v>630</v>
      </c>
      <c r="BB12" s="49">
        <v>660</v>
      </c>
      <c r="BC12" s="49">
        <v>660</v>
      </c>
      <c r="BD12" s="49">
        <v>660</v>
      </c>
      <c r="BE12" s="49">
        <v>700</v>
      </c>
      <c r="BF12" s="49">
        <v>700</v>
      </c>
      <c r="BG12" s="49">
        <v>740</v>
      </c>
      <c r="BH12" s="49">
        <v>740</v>
      </c>
      <c r="BI12" s="49">
        <v>740</v>
      </c>
      <c r="BJ12" s="49">
        <v>740</v>
      </c>
      <c r="BK12" s="49">
        <v>760</v>
      </c>
    </row>
    <row r="13" spans="1:63">
      <c r="A13" s="6" t="s">
        <v>179</v>
      </c>
      <c r="B13" s="49">
        <v>11</v>
      </c>
      <c r="C13" s="49">
        <v>180</v>
      </c>
      <c r="D13" s="49">
        <v>180</v>
      </c>
      <c r="E13" s="49">
        <v>180</v>
      </c>
      <c r="F13" s="49">
        <v>180</v>
      </c>
      <c r="G13" s="49">
        <v>180</v>
      </c>
      <c r="H13" s="49">
        <v>180</v>
      </c>
      <c r="I13" s="49">
        <v>180</v>
      </c>
      <c r="J13" s="49">
        <v>150</v>
      </c>
      <c r="K13" s="49">
        <v>150</v>
      </c>
      <c r="L13" s="49">
        <v>150</v>
      </c>
      <c r="M13" s="51" t="s">
        <v>94</v>
      </c>
      <c r="N13" s="49">
        <v>150</v>
      </c>
      <c r="O13" s="49">
        <v>150</v>
      </c>
      <c r="P13" s="49">
        <v>150</v>
      </c>
      <c r="Q13" s="49">
        <v>150</v>
      </c>
      <c r="R13" s="49">
        <v>150</v>
      </c>
      <c r="S13" s="49">
        <v>150</v>
      </c>
      <c r="T13" s="49">
        <v>210</v>
      </c>
      <c r="U13" s="49">
        <v>210</v>
      </c>
      <c r="V13" s="49">
        <v>270</v>
      </c>
      <c r="W13" s="49">
        <v>270</v>
      </c>
      <c r="X13" s="49">
        <v>270</v>
      </c>
      <c r="Y13" s="49">
        <v>270</v>
      </c>
      <c r="Z13" s="49">
        <v>270</v>
      </c>
      <c r="AA13" s="49">
        <v>270</v>
      </c>
      <c r="AB13" s="49">
        <v>320</v>
      </c>
      <c r="AC13" s="49">
        <v>320</v>
      </c>
      <c r="AD13" s="49">
        <v>320</v>
      </c>
      <c r="AE13" s="49">
        <v>320</v>
      </c>
      <c r="AF13" s="49">
        <v>360</v>
      </c>
      <c r="AG13" s="49">
        <v>360</v>
      </c>
      <c r="AH13" s="49">
        <v>360</v>
      </c>
      <c r="AI13" s="49">
        <v>400</v>
      </c>
      <c r="AJ13" s="49">
        <v>410</v>
      </c>
      <c r="AK13" s="49">
        <v>410</v>
      </c>
      <c r="AL13" s="49">
        <v>410</v>
      </c>
      <c r="AM13" s="49">
        <v>450</v>
      </c>
      <c r="AN13" s="49">
        <v>450</v>
      </c>
      <c r="AO13" s="49">
        <v>480</v>
      </c>
      <c r="AP13" s="49">
        <v>480</v>
      </c>
      <c r="AQ13" s="49">
        <v>480</v>
      </c>
      <c r="AR13" s="49">
        <v>530</v>
      </c>
      <c r="AS13" s="49">
        <v>530</v>
      </c>
      <c r="AT13" s="49">
        <v>560</v>
      </c>
      <c r="AU13" s="49">
        <v>560</v>
      </c>
      <c r="AV13" s="49">
        <v>600</v>
      </c>
      <c r="AW13" s="49">
        <v>600</v>
      </c>
      <c r="AX13" s="49">
        <v>600</v>
      </c>
      <c r="AY13" s="49">
        <v>630</v>
      </c>
      <c r="AZ13" s="49">
        <v>630</v>
      </c>
      <c r="BA13" s="49">
        <v>630</v>
      </c>
      <c r="BB13" s="49">
        <v>660</v>
      </c>
      <c r="BC13" s="49">
        <v>660</v>
      </c>
      <c r="BD13" s="49">
        <v>660</v>
      </c>
      <c r="BE13" s="49">
        <v>700</v>
      </c>
      <c r="BF13" s="49">
        <v>700</v>
      </c>
      <c r="BG13" s="49">
        <v>740</v>
      </c>
      <c r="BH13" s="49">
        <v>740</v>
      </c>
      <c r="BI13" s="49">
        <v>740</v>
      </c>
      <c r="BJ13" s="49">
        <v>740</v>
      </c>
      <c r="BK13" s="49">
        <v>760</v>
      </c>
    </row>
    <row r="14" spans="1:63">
      <c r="A14" s="6" t="s">
        <v>180</v>
      </c>
      <c r="B14" s="49">
        <v>12</v>
      </c>
      <c r="C14" s="49">
        <v>210</v>
      </c>
      <c r="D14" s="49">
        <v>210</v>
      </c>
      <c r="E14" s="49">
        <v>210</v>
      </c>
      <c r="F14" s="49">
        <v>210</v>
      </c>
      <c r="G14" s="49">
        <v>210</v>
      </c>
      <c r="H14" s="49">
        <v>180</v>
      </c>
      <c r="I14" s="49">
        <v>180</v>
      </c>
      <c r="J14" s="49">
        <v>150</v>
      </c>
      <c r="K14" s="49">
        <v>150</v>
      </c>
      <c r="L14" s="49">
        <v>150</v>
      </c>
      <c r="M14" s="49">
        <v>150</v>
      </c>
      <c r="N14" s="51" t="s">
        <v>94</v>
      </c>
      <c r="O14" s="49">
        <v>150</v>
      </c>
      <c r="P14" s="49">
        <v>150</v>
      </c>
      <c r="Q14" s="49">
        <v>150</v>
      </c>
      <c r="R14" s="49">
        <v>150</v>
      </c>
      <c r="S14" s="49">
        <v>150</v>
      </c>
      <c r="T14" s="49">
        <v>180</v>
      </c>
      <c r="U14" s="49">
        <v>180</v>
      </c>
      <c r="V14" s="49">
        <v>240</v>
      </c>
      <c r="W14" s="49">
        <v>240</v>
      </c>
      <c r="X14" s="49">
        <v>240</v>
      </c>
      <c r="Y14" s="49">
        <v>240</v>
      </c>
      <c r="Z14" s="49">
        <v>240</v>
      </c>
      <c r="AA14" s="49">
        <v>240</v>
      </c>
      <c r="AB14" s="49">
        <v>290</v>
      </c>
      <c r="AC14" s="49">
        <v>290</v>
      </c>
      <c r="AD14" s="49">
        <v>290</v>
      </c>
      <c r="AE14" s="49">
        <v>290</v>
      </c>
      <c r="AF14" s="49">
        <v>330</v>
      </c>
      <c r="AG14" s="49">
        <v>330</v>
      </c>
      <c r="AH14" s="49">
        <v>330</v>
      </c>
      <c r="AI14" s="49">
        <v>370</v>
      </c>
      <c r="AJ14" s="49">
        <v>380</v>
      </c>
      <c r="AK14" s="49">
        <v>380</v>
      </c>
      <c r="AL14" s="49">
        <v>380</v>
      </c>
      <c r="AM14" s="49">
        <v>420</v>
      </c>
      <c r="AN14" s="49">
        <v>420</v>
      </c>
      <c r="AO14" s="49">
        <v>460</v>
      </c>
      <c r="AP14" s="49">
        <v>460</v>
      </c>
      <c r="AQ14" s="49">
        <v>460</v>
      </c>
      <c r="AR14" s="49">
        <v>500</v>
      </c>
      <c r="AS14" s="49">
        <v>500</v>
      </c>
      <c r="AT14" s="49">
        <v>540</v>
      </c>
      <c r="AU14" s="49">
        <v>540</v>
      </c>
      <c r="AV14" s="49">
        <v>570</v>
      </c>
      <c r="AW14" s="49">
        <v>570</v>
      </c>
      <c r="AX14" s="49">
        <v>570</v>
      </c>
      <c r="AY14" s="49">
        <v>600</v>
      </c>
      <c r="AZ14" s="49">
        <v>600</v>
      </c>
      <c r="BA14" s="49">
        <v>600</v>
      </c>
      <c r="BB14" s="49">
        <v>640</v>
      </c>
      <c r="BC14" s="49">
        <v>640</v>
      </c>
      <c r="BD14" s="49">
        <v>640</v>
      </c>
      <c r="BE14" s="49">
        <v>670</v>
      </c>
      <c r="BF14" s="49">
        <v>670</v>
      </c>
      <c r="BG14" s="49">
        <v>720</v>
      </c>
      <c r="BH14" s="49">
        <v>720</v>
      </c>
      <c r="BI14" s="49">
        <v>720</v>
      </c>
      <c r="BJ14" s="49">
        <v>720</v>
      </c>
      <c r="BK14" s="49">
        <v>740</v>
      </c>
    </row>
    <row r="15" spans="1:63">
      <c r="A15" s="6" t="s">
        <v>181</v>
      </c>
      <c r="B15" s="49">
        <v>13</v>
      </c>
      <c r="C15" s="49">
        <v>210</v>
      </c>
      <c r="D15" s="49">
        <v>210</v>
      </c>
      <c r="E15" s="49">
        <v>210</v>
      </c>
      <c r="F15" s="49">
        <v>210</v>
      </c>
      <c r="G15" s="49">
        <v>210</v>
      </c>
      <c r="H15" s="49">
        <v>180</v>
      </c>
      <c r="I15" s="49">
        <v>180</v>
      </c>
      <c r="J15" s="49">
        <v>150</v>
      </c>
      <c r="K15" s="49">
        <v>150</v>
      </c>
      <c r="L15" s="49">
        <v>150</v>
      </c>
      <c r="M15" s="49">
        <v>150</v>
      </c>
      <c r="N15" s="49">
        <v>150</v>
      </c>
      <c r="O15" s="51" t="s">
        <v>94</v>
      </c>
      <c r="P15" s="49">
        <v>150</v>
      </c>
      <c r="Q15" s="49">
        <v>150</v>
      </c>
      <c r="R15" s="49">
        <v>150</v>
      </c>
      <c r="S15" s="49">
        <v>150</v>
      </c>
      <c r="T15" s="49">
        <v>180</v>
      </c>
      <c r="U15" s="49">
        <v>180</v>
      </c>
      <c r="V15" s="49">
        <v>240</v>
      </c>
      <c r="W15" s="49">
        <v>240</v>
      </c>
      <c r="X15" s="49">
        <v>240</v>
      </c>
      <c r="Y15" s="49">
        <v>240</v>
      </c>
      <c r="Z15" s="49">
        <v>240</v>
      </c>
      <c r="AA15" s="49">
        <v>240</v>
      </c>
      <c r="AB15" s="49">
        <v>290</v>
      </c>
      <c r="AC15" s="49">
        <v>290</v>
      </c>
      <c r="AD15" s="49">
        <v>290</v>
      </c>
      <c r="AE15" s="49">
        <v>290</v>
      </c>
      <c r="AF15" s="49">
        <v>330</v>
      </c>
      <c r="AG15" s="49">
        <v>330</v>
      </c>
      <c r="AH15" s="49">
        <v>330</v>
      </c>
      <c r="AI15" s="49">
        <v>370</v>
      </c>
      <c r="AJ15" s="49">
        <v>380</v>
      </c>
      <c r="AK15" s="49">
        <v>380</v>
      </c>
      <c r="AL15" s="49">
        <v>380</v>
      </c>
      <c r="AM15" s="49">
        <v>420</v>
      </c>
      <c r="AN15" s="49">
        <v>420</v>
      </c>
      <c r="AO15" s="49">
        <v>460</v>
      </c>
      <c r="AP15" s="49">
        <v>460</v>
      </c>
      <c r="AQ15" s="49">
        <v>460</v>
      </c>
      <c r="AR15" s="49">
        <v>500</v>
      </c>
      <c r="AS15" s="49">
        <v>500</v>
      </c>
      <c r="AT15" s="49">
        <v>540</v>
      </c>
      <c r="AU15" s="49">
        <v>540</v>
      </c>
      <c r="AV15" s="49">
        <v>570</v>
      </c>
      <c r="AW15" s="49">
        <v>570</v>
      </c>
      <c r="AX15" s="49">
        <v>570</v>
      </c>
      <c r="AY15" s="49">
        <v>600</v>
      </c>
      <c r="AZ15" s="49">
        <v>600</v>
      </c>
      <c r="BA15" s="49">
        <v>600</v>
      </c>
      <c r="BB15" s="49">
        <v>640</v>
      </c>
      <c r="BC15" s="49">
        <v>640</v>
      </c>
      <c r="BD15" s="49">
        <v>640</v>
      </c>
      <c r="BE15" s="49">
        <v>670</v>
      </c>
      <c r="BF15" s="49">
        <v>670</v>
      </c>
      <c r="BG15" s="49">
        <v>720</v>
      </c>
      <c r="BH15" s="49">
        <v>720</v>
      </c>
      <c r="BI15" s="49">
        <v>720</v>
      </c>
      <c r="BJ15" s="49">
        <v>720</v>
      </c>
      <c r="BK15" s="49">
        <v>740</v>
      </c>
    </row>
    <row r="16" spans="1:63">
      <c r="A16" s="6" t="s">
        <v>182</v>
      </c>
      <c r="B16" s="49">
        <v>14</v>
      </c>
      <c r="C16" s="49">
        <v>250</v>
      </c>
      <c r="D16" s="49">
        <v>250</v>
      </c>
      <c r="E16" s="49">
        <v>250</v>
      </c>
      <c r="F16" s="49">
        <v>250</v>
      </c>
      <c r="G16" s="49">
        <v>250</v>
      </c>
      <c r="H16" s="49">
        <v>220</v>
      </c>
      <c r="I16" s="49">
        <v>220</v>
      </c>
      <c r="J16" s="49">
        <v>180</v>
      </c>
      <c r="K16" s="49">
        <v>180</v>
      </c>
      <c r="L16" s="49">
        <v>150</v>
      </c>
      <c r="M16" s="49">
        <v>150</v>
      </c>
      <c r="N16" s="49">
        <v>150</v>
      </c>
      <c r="O16" s="49">
        <v>150</v>
      </c>
      <c r="P16" s="51" t="s">
        <v>94</v>
      </c>
      <c r="Q16" s="49">
        <v>150</v>
      </c>
      <c r="R16" s="49">
        <v>150</v>
      </c>
      <c r="S16" s="49">
        <v>150</v>
      </c>
      <c r="T16" s="49">
        <v>150</v>
      </c>
      <c r="U16" s="49">
        <v>150</v>
      </c>
      <c r="V16" s="49">
        <v>180</v>
      </c>
      <c r="W16" s="49">
        <v>180</v>
      </c>
      <c r="X16" s="49">
        <v>180</v>
      </c>
      <c r="Y16" s="49">
        <v>180</v>
      </c>
      <c r="Z16" s="49">
        <v>180</v>
      </c>
      <c r="AA16" s="49">
        <v>180</v>
      </c>
      <c r="AB16" s="49">
        <v>250</v>
      </c>
      <c r="AC16" s="49">
        <v>250</v>
      </c>
      <c r="AD16" s="49">
        <v>250</v>
      </c>
      <c r="AE16" s="49">
        <v>250</v>
      </c>
      <c r="AF16" s="49">
        <v>290</v>
      </c>
      <c r="AG16" s="49">
        <v>290</v>
      </c>
      <c r="AH16" s="49">
        <v>290</v>
      </c>
      <c r="AI16" s="49">
        <v>330</v>
      </c>
      <c r="AJ16" s="49">
        <v>340</v>
      </c>
      <c r="AK16" s="49">
        <v>340</v>
      </c>
      <c r="AL16" s="49">
        <v>340</v>
      </c>
      <c r="AM16" s="49">
        <v>380</v>
      </c>
      <c r="AN16" s="49">
        <v>380</v>
      </c>
      <c r="AO16" s="49">
        <v>420</v>
      </c>
      <c r="AP16" s="49">
        <v>420</v>
      </c>
      <c r="AQ16" s="49">
        <v>420</v>
      </c>
      <c r="AR16" s="49">
        <v>460</v>
      </c>
      <c r="AS16" s="49">
        <v>460</v>
      </c>
      <c r="AT16" s="49">
        <v>500</v>
      </c>
      <c r="AU16" s="49">
        <v>500</v>
      </c>
      <c r="AV16" s="49">
        <v>540</v>
      </c>
      <c r="AW16" s="49">
        <v>540</v>
      </c>
      <c r="AX16" s="49">
        <v>540</v>
      </c>
      <c r="AY16" s="49">
        <v>570</v>
      </c>
      <c r="AZ16" s="49">
        <v>570</v>
      </c>
      <c r="BA16" s="49">
        <v>570</v>
      </c>
      <c r="BB16" s="49">
        <v>600</v>
      </c>
      <c r="BC16" s="49">
        <v>600</v>
      </c>
      <c r="BD16" s="49">
        <v>600</v>
      </c>
      <c r="BE16" s="49">
        <v>640</v>
      </c>
      <c r="BF16" s="49">
        <v>640</v>
      </c>
      <c r="BG16" s="49">
        <v>680</v>
      </c>
      <c r="BH16" s="49">
        <v>680</v>
      </c>
      <c r="BI16" s="49">
        <v>680</v>
      </c>
      <c r="BJ16" s="49">
        <v>680</v>
      </c>
      <c r="BK16" s="49">
        <v>710</v>
      </c>
    </row>
    <row r="17" spans="1:63">
      <c r="A17" s="6" t="s">
        <v>183</v>
      </c>
      <c r="B17" s="49">
        <v>15</v>
      </c>
      <c r="C17" s="49">
        <v>250</v>
      </c>
      <c r="D17" s="49">
        <v>250</v>
      </c>
      <c r="E17" s="49">
        <v>250</v>
      </c>
      <c r="F17" s="49">
        <v>250</v>
      </c>
      <c r="G17" s="49">
        <v>250</v>
      </c>
      <c r="H17" s="49">
        <v>220</v>
      </c>
      <c r="I17" s="49">
        <v>220</v>
      </c>
      <c r="J17" s="49">
        <v>180</v>
      </c>
      <c r="K17" s="49">
        <v>180</v>
      </c>
      <c r="L17" s="49">
        <v>150</v>
      </c>
      <c r="M17" s="49">
        <v>150</v>
      </c>
      <c r="N17" s="49">
        <v>150</v>
      </c>
      <c r="O17" s="49">
        <v>150</v>
      </c>
      <c r="P17" s="49">
        <v>150</v>
      </c>
      <c r="Q17" s="51" t="s">
        <v>94</v>
      </c>
      <c r="R17" s="49">
        <v>150</v>
      </c>
      <c r="S17" s="49">
        <v>150</v>
      </c>
      <c r="T17" s="49">
        <v>150</v>
      </c>
      <c r="U17" s="49">
        <v>150</v>
      </c>
      <c r="V17" s="49">
        <v>180</v>
      </c>
      <c r="W17" s="49">
        <v>180</v>
      </c>
      <c r="X17" s="49">
        <v>180</v>
      </c>
      <c r="Y17" s="49">
        <v>180</v>
      </c>
      <c r="Z17" s="49">
        <v>180</v>
      </c>
      <c r="AA17" s="49">
        <v>180</v>
      </c>
      <c r="AB17" s="49">
        <v>250</v>
      </c>
      <c r="AC17" s="49">
        <v>250</v>
      </c>
      <c r="AD17" s="49">
        <v>250</v>
      </c>
      <c r="AE17" s="49">
        <v>250</v>
      </c>
      <c r="AF17" s="49">
        <v>290</v>
      </c>
      <c r="AG17" s="49">
        <v>290</v>
      </c>
      <c r="AH17" s="49">
        <v>290</v>
      </c>
      <c r="AI17" s="49">
        <v>330</v>
      </c>
      <c r="AJ17" s="49">
        <v>340</v>
      </c>
      <c r="AK17" s="49">
        <v>340</v>
      </c>
      <c r="AL17" s="49">
        <v>340</v>
      </c>
      <c r="AM17" s="49">
        <v>380</v>
      </c>
      <c r="AN17" s="49">
        <v>380</v>
      </c>
      <c r="AO17" s="49">
        <v>420</v>
      </c>
      <c r="AP17" s="49">
        <v>420</v>
      </c>
      <c r="AQ17" s="49">
        <v>420</v>
      </c>
      <c r="AR17" s="49">
        <v>460</v>
      </c>
      <c r="AS17" s="49">
        <v>460</v>
      </c>
      <c r="AT17" s="49">
        <v>500</v>
      </c>
      <c r="AU17" s="49">
        <v>500</v>
      </c>
      <c r="AV17" s="49">
        <v>540</v>
      </c>
      <c r="AW17" s="49">
        <v>540</v>
      </c>
      <c r="AX17" s="49">
        <v>540</v>
      </c>
      <c r="AY17" s="49">
        <v>570</v>
      </c>
      <c r="AZ17" s="49">
        <v>570</v>
      </c>
      <c r="BA17" s="49">
        <v>570</v>
      </c>
      <c r="BB17" s="49">
        <v>600</v>
      </c>
      <c r="BC17" s="49">
        <v>600</v>
      </c>
      <c r="BD17" s="49">
        <v>600</v>
      </c>
      <c r="BE17" s="49">
        <v>640</v>
      </c>
      <c r="BF17" s="49">
        <v>640</v>
      </c>
      <c r="BG17" s="49">
        <v>680</v>
      </c>
      <c r="BH17" s="49">
        <v>680</v>
      </c>
      <c r="BI17" s="49">
        <v>680</v>
      </c>
      <c r="BJ17" s="49">
        <v>680</v>
      </c>
      <c r="BK17" s="49">
        <v>710</v>
      </c>
    </row>
    <row r="18" spans="1:63">
      <c r="A18" s="6" t="s">
        <v>184</v>
      </c>
      <c r="B18" s="49">
        <v>16</v>
      </c>
      <c r="C18" s="49">
        <v>250</v>
      </c>
      <c r="D18" s="49">
        <v>250</v>
      </c>
      <c r="E18" s="49">
        <v>250</v>
      </c>
      <c r="F18" s="49">
        <v>250</v>
      </c>
      <c r="G18" s="49">
        <v>250</v>
      </c>
      <c r="H18" s="49">
        <v>220</v>
      </c>
      <c r="I18" s="49">
        <v>220</v>
      </c>
      <c r="J18" s="49">
        <v>180</v>
      </c>
      <c r="K18" s="49">
        <v>180</v>
      </c>
      <c r="L18" s="49">
        <v>150</v>
      </c>
      <c r="M18" s="49">
        <v>150</v>
      </c>
      <c r="N18" s="49">
        <v>150</v>
      </c>
      <c r="O18" s="49">
        <v>150</v>
      </c>
      <c r="P18" s="49">
        <v>150</v>
      </c>
      <c r="Q18" s="49">
        <v>150</v>
      </c>
      <c r="R18" s="51" t="s">
        <v>94</v>
      </c>
      <c r="S18" s="49">
        <v>150</v>
      </c>
      <c r="T18" s="49">
        <v>150</v>
      </c>
      <c r="U18" s="49">
        <v>150</v>
      </c>
      <c r="V18" s="49">
        <v>180</v>
      </c>
      <c r="W18" s="49">
        <v>180</v>
      </c>
      <c r="X18" s="49">
        <v>180</v>
      </c>
      <c r="Y18" s="49">
        <v>180</v>
      </c>
      <c r="Z18" s="49">
        <v>180</v>
      </c>
      <c r="AA18" s="49">
        <v>180</v>
      </c>
      <c r="AB18" s="49">
        <v>250</v>
      </c>
      <c r="AC18" s="49">
        <v>250</v>
      </c>
      <c r="AD18" s="49">
        <v>250</v>
      </c>
      <c r="AE18" s="49">
        <v>250</v>
      </c>
      <c r="AF18" s="49">
        <v>290</v>
      </c>
      <c r="AG18" s="49">
        <v>290</v>
      </c>
      <c r="AH18" s="49">
        <v>290</v>
      </c>
      <c r="AI18" s="49">
        <v>330</v>
      </c>
      <c r="AJ18" s="49">
        <v>340</v>
      </c>
      <c r="AK18" s="49">
        <v>340</v>
      </c>
      <c r="AL18" s="49">
        <v>340</v>
      </c>
      <c r="AM18" s="49">
        <v>380</v>
      </c>
      <c r="AN18" s="49">
        <v>380</v>
      </c>
      <c r="AO18" s="49">
        <v>420</v>
      </c>
      <c r="AP18" s="49">
        <v>420</v>
      </c>
      <c r="AQ18" s="49">
        <v>420</v>
      </c>
      <c r="AR18" s="49">
        <v>460</v>
      </c>
      <c r="AS18" s="49">
        <v>460</v>
      </c>
      <c r="AT18" s="49">
        <v>500</v>
      </c>
      <c r="AU18" s="49">
        <v>500</v>
      </c>
      <c r="AV18" s="49">
        <v>540</v>
      </c>
      <c r="AW18" s="49">
        <v>540</v>
      </c>
      <c r="AX18" s="49">
        <v>540</v>
      </c>
      <c r="AY18" s="49">
        <v>570</v>
      </c>
      <c r="AZ18" s="49">
        <v>570</v>
      </c>
      <c r="BA18" s="49">
        <v>570</v>
      </c>
      <c r="BB18" s="49">
        <v>600</v>
      </c>
      <c r="BC18" s="49">
        <v>600</v>
      </c>
      <c r="BD18" s="49">
        <v>600</v>
      </c>
      <c r="BE18" s="49">
        <v>640</v>
      </c>
      <c r="BF18" s="49">
        <v>640</v>
      </c>
      <c r="BG18" s="49">
        <v>680</v>
      </c>
      <c r="BH18" s="49">
        <v>680</v>
      </c>
      <c r="BI18" s="49">
        <v>680</v>
      </c>
      <c r="BJ18" s="49">
        <v>680</v>
      </c>
      <c r="BK18" s="49">
        <v>710</v>
      </c>
    </row>
    <row r="19" spans="1:63">
      <c r="A19" s="6" t="s">
        <v>185</v>
      </c>
      <c r="B19" s="49">
        <v>17</v>
      </c>
      <c r="C19" s="49">
        <v>250</v>
      </c>
      <c r="D19" s="49">
        <v>250</v>
      </c>
      <c r="E19" s="49">
        <v>250</v>
      </c>
      <c r="F19" s="49">
        <v>250</v>
      </c>
      <c r="G19" s="49">
        <v>250</v>
      </c>
      <c r="H19" s="49">
        <v>220</v>
      </c>
      <c r="I19" s="49">
        <v>220</v>
      </c>
      <c r="J19" s="49">
        <v>180</v>
      </c>
      <c r="K19" s="49">
        <v>180</v>
      </c>
      <c r="L19" s="49">
        <v>150</v>
      </c>
      <c r="M19" s="49">
        <v>150</v>
      </c>
      <c r="N19" s="49">
        <v>150</v>
      </c>
      <c r="O19" s="49">
        <v>150</v>
      </c>
      <c r="P19" s="49">
        <v>150</v>
      </c>
      <c r="Q19" s="49">
        <v>150</v>
      </c>
      <c r="R19" s="49">
        <v>150</v>
      </c>
      <c r="S19" s="51" t="s">
        <v>94</v>
      </c>
      <c r="T19" s="49">
        <v>150</v>
      </c>
      <c r="U19" s="49">
        <v>150</v>
      </c>
      <c r="V19" s="49">
        <v>180</v>
      </c>
      <c r="W19" s="49">
        <v>180</v>
      </c>
      <c r="X19" s="49">
        <v>180</v>
      </c>
      <c r="Y19" s="49">
        <v>180</v>
      </c>
      <c r="Z19" s="49">
        <v>180</v>
      </c>
      <c r="AA19" s="49">
        <v>180</v>
      </c>
      <c r="AB19" s="49">
        <v>250</v>
      </c>
      <c r="AC19" s="49">
        <v>250</v>
      </c>
      <c r="AD19" s="49">
        <v>250</v>
      </c>
      <c r="AE19" s="49">
        <v>250</v>
      </c>
      <c r="AF19" s="49">
        <v>290</v>
      </c>
      <c r="AG19" s="49">
        <v>290</v>
      </c>
      <c r="AH19" s="49">
        <v>290</v>
      </c>
      <c r="AI19" s="49">
        <v>330</v>
      </c>
      <c r="AJ19" s="49">
        <v>340</v>
      </c>
      <c r="AK19" s="49">
        <v>340</v>
      </c>
      <c r="AL19" s="49">
        <v>340</v>
      </c>
      <c r="AM19" s="49">
        <v>380</v>
      </c>
      <c r="AN19" s="49">
        <v>380</v>
      </c>
      <c r="AO19" s="49">
        <v>420</v>
      </c>
      <c r="AP19" s="49">
        <v>420</v>
      </c>
      <c r="AQ19" s="49">
        <v>420</v>
      </c>
      <c r="AR19" s="49">
        <v>460</v>
      </c>
      <c r="AS19" s="49">
        <v>460</v>
      </c>
      <c r="AT19" s="49">
        <v>500</v>
      </c>
      <c r="AU19" s="49">
        <v>500</v>
      </c>
      <c r="AV19" s="49">
        <v>540</v>
      </c>
      <c r="AW19" s="49">
        <v>540</v>
      </c>
      <c r="AX19" s="49">
        <v>540</v>
      </c>
      <c r="AY19" s="49">
        <v>570</v>
      </c>
      <c r="AZ19" s="49">
        <v>570</v>
      </c>
      <c r="BA19" s="49">
        <v>570</v>
      </c>
      <c r="BB19" s="49">
        <v>600</v>
      </c>
      <c r="BC19" s="49">
        <v>600</v>
      </c>
      <c r="BD19" s="49">
        <v>600</v>
      </c>
      <c r="BE19" s="49">
        <v>640</v>
      </c>
      <c r="BF19" s="49">
        <v>640</v>
      </c>
      <c r="BG19" s="49">
        <v>680</v>
      </c>
      <c r="BH19" s="49">
        <v>680</v>
      </c>
      <c r="BI19" s="49">
        <v>680</v>
      </c>
      <c r="BJ19" s="49">
        <v>680</v>
      </c>
      <c r="BK19" s="49">
        <v>710</v>
      </c>
    </row>
    <row r="20" spans="1:63">
      <c r="A20" s="6" t="s">
        <v>186</v>
      </c>
      <c r="B20" s="49">
        <v>18</v>
      </c>
      <c r="C20" s="49">
        <v>320</v>
      </c>
      <c r="D20" s="49">
        <v>320</v>
      </c>
      <c r="E20" s="49">
        <v>320</v>
      </c>
      <c r="F20" s="49">
        <v>320</v>
      </c>
      <c r="G20" s="49">
        <v>320</v>
      </c>
      <c r="H20" s="49">
        <v>280</v>
      </c>
      <c r="I20" s="49">
        <v>280</v>
      </c>
      <c r="J20" s="49">
        <v>250</v>
      </c>
      <c r="K20" s="49">
        <v>250</v>
      </c>
      <c r="L20" s="49">
        <v>210</v>
      </c>
      <c r="M20" s="49">
        <v>210</v>
      </c>
      <c r="N20" s="49">
        <v>180</v>
      </c>
      <c r="O20" s="49">
        <v>180</v>
      </c>
      <c r="P20" s="49">
        <v>150</v>
      </c>
      <c r="Q20" s="49">
        <v>150</v>
      </c>
      <c r="R20" s="49">
        <v>150</v>
      </c>
      <c r="S20" s="49">
        <v>150</v>
      </c>
      <c r="T20" s="51" t="s">
        <v>94</v>
      </c>
      <c r="U20" s="49">
        <v>150</v>
      </c>
      <c r="V20" s="49">
        <v>150</v>
      </c>
      <c r="W20" s="49">
        <v>150</v>
      </c>
      <c r="X20" s="49">
        <v>150</v>
      </c>
      <c r="Y20" s="49">
        <v>150</v>
      </c>
      <c r="Z20" s="49">
        <v>150</v>
      </c>
      <c r="AA20" s="49">
        <v>150</v>
      </c>
      <c r="AB20" s="49">
        <v>180</v>
      </c>
      <c r="AC20" s="49">
        <v>180</v>
      </c>
      <c r="AD20" s="49">
        <v>180</v>
      </c>
      <c r="AE20" s="49">
        <v>180</v>
      </c>
      <c r="AF20" s="49">
        <v>230</v>
      </c>
      <c r="AG20" s="49">
        <v>230</v>
      </c>
      <c r="AH20" s="49">
        <v>230</v>
      </c>
      <c r="AI20" s="49">
        <v>270</v>
      </c>
      <c r="AJ20" s="49">
        <v>280</v>
      </c>
      <c r="AK20" s="49">
        <v>280</v>
      </c>
      <c r="AL20" s="49">
        <v>280</v>
      </c>
      <c r="AM20" s="49">
        <v>320</v>
      </c>
      <c r="AN20" s="49">
        <v>320</v>
      </c>
      <c r="AO20" s="49">
        <v>360</v>
      </c>
      <c r="AP20" s="49">
        <v>360</v>
      </c>
      <c r="AQ20" s="49">
        <v>360</v>
      </c>
      <c r="AR20" s="49">
        <v>400</v>
      </c>
      <c r="AS20" s="49">
        <v>400</v>
      </c>
      <c r="AT20" s="49">
        <v>440</v>
      </c>
      <c r="AU20" s="49">
        <v>440</v>
      </c>
      <c r="AV20" s="49">
        <v>480</v>
      </c>
      <c r="AW20" s="49">
        <v>480</v>
      </c>
      <c r="AX20" s="49">
        <v>480</v>
      </c>
      <c r="AY20" s="49">
        <v>520</v>
      </c>
      <c r="AZ20" s="49">
        <v>520</v>
      </c>
      <c r="BA20" s="49">
        <v>520</v>
      </c>
      <c r="BB20" s="49">
        <v>550</v>
      </c>
      <c r="BC20" s="49">
        <v>550</v>
      </c>
      <c r="BD20" s="49">
        <v>550</v>
      </c>
      <c r="BE20" s="49">
        <v>590</v>
      </c>
      <c r="BF20" s="49">
        <v>590</v>
      </c>
      <c r="BG20" s="49">
        <v>630</v>
      </c>
      <c r="BH20" s="49">
        <v>630</v>
      </c>
      <c r="BI20" s="49">
        <v>630</v>
      </c>
      <c r="BJ20" s="49">
        <v>630</v>
      </c>
      <c r="BK20" s="49">
        <v>660</v>
      </c>
    </row>
    <row r="21" spans="1:63">
      <c r="A21" s="6" t="s">
        <v>187</v>
      </c>
      <c r="B21" s="49">
        <v>19</v>
      </c>
      <c r="C21" s="49">
        <v>320</v>
      </c>
      <c r="D21" s="49">
        <v>320</v>
      </c>
      <c r="E21" s="49">
        <v>320</v>
      </c>
      <c r="F21" s="49">
        <v>320</v>
      </c>
      <c r="G21" s="49">
        <v>320</v>
      </c>
      <c r="H21" s="49">
        <v>280</v>
      </c>
      <c r="I21" s="49">
        <v>280</v>
      </c>
      <c r="J21" s="49">
        <v>250</v>
      </c>
      <c r="K21" s="49">
        <v>250</v>
      </c>
      <c r="L21" s="49">
        <v>210</v>
      </c>
      <c r="M21" s="49">
        <v>210</v>
      </c>
      <c r="N21" s="49">
        <v>180</v>
      </c>
      <c r="O21" s="49">
        <v>180</v>
      </c>
      <c r="P21" s="49">
        <v>150</v>
      </c>
      <c r="Q21" s="49">
        <v>150</v>
      </c>
      <c r="R21" s="49">
        <v>150</v>
      </c>
      <c r="S21" s="49">
        <v>150</v>
      </c>
      <c r="T21" s="49">
        <v>150</v>
      </c>
      <c r="U21" s="51" t="s">
        <v>94</v>
      </c>
      <c r="V21" s="49">
        <v>150</v>
      </c>
      <c r="W21" s="49">
        <v>150</v>
      </c>
      <c r="X21" s="49">
        <v>150</v>
      </c>
      <c r="Y21" s="49">
        <v>150</v>
      </c>
      <c r="Z21" s="49">
        <v>150</v>
      </c>
      <c r="AA21" s="49">
        <v>150</v>
      </c>
      <c r="AB21" s="49">
        <v>180</v>
      </c>
      <c r="AC21" s="49">
        <v>180</v>
      </c>
      <c r="AD21" s="49">
        <v>180</v>
      </c>
      <c r="AE21" s="49">
        <v>180</v>
      </c>
      <c r="AF21" s="49">
        <v>230</v>
      </c>
      <c r="AG21" s="49">
        <v>230</v>
      </c>
      <c r="AH21" s="49">
        <v>230</v>
      </c>
      <c r="AI21" s="49">
        <v>270</v>
      </c>
      <c r="AJ21" s="49">
        <v>280</v>
      </c>
      <c r="AK21" s="49">
        <v>280</v>
      </c>
      <c r="AL21" s="49">
        <v>280</v>
      </c>
      <c r="AM21" s="49">
        <v>320</v>
      </c>
      <c r="AN21" s="49">
        <v>320</v>
      </c>
      <c r="AO21" s="49">
        <v>360</v>
      </c>
      <c r="AP21" s="49">
        <v>360</v>
      </c>
      <c r="AQ21" s="49">
        <v>360</v>
      </c>
      <c r="AR21" s="49">
        <v>400</v>
      </c>
      <c r="AS21" s="49">
        <v>400</v>
      </c>
      <c r="AT21" s="49">
        <v>440</v>
      </c>
      <c r="AU21" s="49">
        <v>440</v>
      </c>
      <c r="AV21" s="49">
        <v>480</v>
      </c>
      <c r="AW21" s="49">
        <v>480</v>
      </c>
      <c r="AX21" s="49">
        <v>480</v>
      </c>
      <c r="AY21" s="49">
        <v>520</v>
      </c>
      <c r="AZ21" s="49">
        <v>520</v>
      </c>
      <c r="BA21" s="49">
        <v>520</v>
      </c>
      <c r="BB21" s="49">
        <v>550</v>
      </c>
      <c r="BC21" s="49">
        <v>550</v>
      </c>
      <c r="BD21" s="49">
        <v>550</v>
      </c>
      <c r="BE21" s="49">
        <v>590</v>
      </c>
      <c r="BF21" s="49">
        <v>590</v>
      </c>
      <c r="BG21" s="49">
        <v>630</v>
      </c>
      <c r="BH21" s="49">
        <v>630</v>
      </c>
      <c r="BI21" s="49">
        <v>630</v>
      </c>
      <c r="BJ21" s="49">
        <v>630</v>
      </c>
      <c r="BK21" s="49">
        <v>660</v>
      </c>
    </row>
    <row r="22" spans="1:63">
      <c r="A22" s="6" t="s">
        <v>188</v>
      </c>
      <c r="B22" s="49">
        <v>20</v>
      </c>
      <c r="C22" s="49">
        <v>370</v>
      </c>
      <c r="D22" s="49">
        <v>370</v>
      </c>
      <c r="E22" s="49">
        <v>370</v>
      </c>
      <c r="F22" s="49">
        <v>370</v>
      </c>
      <c r="G22" s="49">
        <v>370</v>
      </c>
      <c r="H22" s="49">
        <v>340</v>
      </c>
      <c r="I22" s="49">
        <v>340</v>
      </c>
      <c r="J22" s="49">
        <v>300</v>
      </c>
      <c r="K22" s="49">
        <v>300</v>
      </c>
      <c r="L22" s="49">
        <v>270</v>
      </c>
      <c r="M22" s="49">
        <v>270</v>
      </c>
      <c r="N22" s="49">
        <v>240</v>
      </c>
      <c r="O22" s="49">
        <v>240</v>
      </c>
      <c r="P22" s="49">
        <v>180</v>
      </c>
      <c r="Q22" s="49">
        <v>180</v>
      </c>
      <c r="R22" s="49">
        <v>180</v>
      </c>
      <c r="S22" s="49">
        <v>180</v>
      </c>
      <c r="T22" s="49">
        <v>150</v>
      </c>
      <c r="U22" s="49">
        <v>150</v>
      </c>
      <c r="V22" s="51" t="s">
        <v>94</v>
      </c>
      <c r="W22" s="49">
        <v>150</v>
      </c>
      <c r="X22" s="49">
        <v>150</v>
      </c>
      <c r="Y22" s="49">
        <v>150</v>
      </c>
      <c r="Z22" s="49">
        <v>150</v>
      </c>
      <c r="AA22" s="49">
        <v>150</v>
      </c>
      <c r="AB22" s="49">
        <v>150</v>
      </c>
      <c r="AC22" s="49">
        <v>150</v>
      </c>
      <c r="AD22" s="49">
        <v>150</v>
      </c>
      <c r="AE22" s="49">
        <v>150</v>
      </c>
      <c r="AF22" s="49">
        <v>170</v>
      </c>
      <c r="AG22" s="49">
        <v>170</v>
      </c>
      <c r="AH22" s="49">
        <v>170</v>
      </c>
      <c r="AI22" s="49">
        <v>210</v>
      </c>
      <c r="AJ22" s="49">
        <v>220</v>
      </c>
      <c r="AK22" s="49">
        <v>220</v>
      </c>
      <c r="AL22" s="49">
        <v>220</v>
      </c>
      <c r="AM22" s="49">
        <v>270</v>
      </c>
      <c r="AN22" s="49">
        <v>270</v>
      </c>
      <c r="AO22" s="49">
        <v>300</v>
      </c>
      <c r="AP22" s="49">
        <v>300</v>
      </c>
      <c r="AQ22" s="49">
        <v>300</v>
      </c>
      <c r="AR22" s="49">
        <v>350</v>
      </c>
      <c r="AS22" s="49">
        <v>350</v>
      </c>
      <c r="AT22" s="49">
        <v>390</v>
      </c>
      <c r="AU22" s="49">
        <v>390</v>
      </c>
      <c r="AV22" s="49">
        <v>430</v>
      </c>
      <c r="AW22" s="49">
        <v>430</v>
      </c>
      <c r="AX22" s="49">
        <v>430</v>
      </c>
      <c r="AY22" s="49">
        <v>460</v>
      </c>
      <c r="AZ22" s="49">
        <v>460</v>
      </c>
      <c r="BA22" s="49">
        <v>460</v>
      </c>
      <c r="BB22" s="49">
        <v>500</v>
      </c>
      <c r="BC22" s="49">
        <v>500</v>
      </c>
      <c r="BD22" s="49">
        <v>500</v>
      </c>
      <c r="BE22" s="49">
        <v>540</v>
      </c>
      <c r="BF22" s="49">
        <v>540</v>
      </c>
      <c r="BG22" s="49">
        <v>580</v>
      </c>
      <c r="BH22" s="49">
        <v>580</v>
      </c>
      <c r="BI22" s="49">
        <v>580</v>
      </c>
      <c r="BJ22" s="49">
        <v>580</v>
      </c>
      <c r="BK22" s="49">
        <v>610</v>
      </c>
    </row>
    <row r="23" spans="1:63">
      <c r="A23" s="6" t="s">
        <v>189</v>
      </c>
      <c r="B23" s="49">
        <v>21</v>
      </c>
      <c r="C23" s="49">
        <v>370</v>
      </c>
      <c r="D23" s="49">
        <v>370</v>
      </c>
      <c r="E23" s="49">
        <v>370</v>
      </c>
      <c r="F23" s="49">
        <v>370</v>
      </c>
      <c r="G23" s="49">
        <v>370</v>
      </c>
      <c r="H23" s="49">
        <v>340</v>
      </c>
      <c r="I23" s="49">
        <v>340</v>
      </c>
      <c r="J23" s="49">
        <v>300</v>
      </c>
      <c r="K23" s="49">
        <v>300</v>
      </c>
      <c r="L23" s="49">
        <v>270</v>
      </c>
      <c r="M23" s="49">
        <v>270</v>
      </c>
      <c r="N23" s="49">
        <v>240</v>
      </c>
      <c r="O23" s="49">
        <v>240</v>
      </c>
      <c r="P23" s="49">
        <v>180</v>
      </c>
      <c r="Q23" s="49">
        <v>180</v>
      </c>
      <c r="R23" s="49">
        <v>180</v>
      </c>
      <c r="S23" s="49">
        <v>180</v>
      </c>
      <c r="T23" s="49">
        <v>150</v>
      </c>
      <c r="U23" s="49">
        <v>150</v>
      </c>
      <c r="V23" s="49">
        <v>150</v>
      </c>
      <c r="W23" s="51" t="s">
        <v>94</v>
      </c>
      <c r="X23" s="49">
        <v>150</v>
      </c>
      <c r="Y23" s="49">
        <v>150</v>
      </c>
      <c r="Z23" s="49">
        <v>150</v>
      </c>
      <c r="AA23" s="49">
        <v>150</v>
      </c>
      <c r="AB23" s="49">
        <v>150</v>
      </c>
      <c r="AC23" s="49">
        <v>150</v>
      </c>
      <c r="AD23" s="49">
        <v>150</v>
      </c>
      <c r="AE23" s="49">
        <v>150</v>
      </c>
      <c r="AF23" s="49">
        <v>170</v>
      </c>
      <c r="AG23" s="49">
        <v>170</v>
      </c>
      <c r="AH23" s="49">
        <v>170</v>
      </c>
      <c r="AI23" s="49">
        <v>210</v>
      </c>
      <c r="AJ23" s="49">
        <v>220</v>
      </c>
      <c r="AK23" s="49">
        <v>220</v>
      </c>
      <c r="AL23" s="49">
        <v>220</v>
      </c>
      <c r="AM23" s="49">
        <v>270</v>
      </c>
      <c r="AN23" s="49">
        <v>270</v>
      </c>
      <c r="AO23" s="49">
        <v>300</v>
      </c>
      <c r="AP23" s="49">
        <v>300</v>
      </c>
      <c r="AQ23" s="49">
        <v>300</v>
      </c>
      <c r="AR23" s="49">
        <v>350</v>
      </c>
      <c r="AS23" s="49">
        <v>350</v>
      </c>
      <c r="AT23" s="49">
        <v>390</v>
      </c>
      <c r="AU23" s="49">
        <v>390</v>
      </c>
      <c r="AV23" s="49">
        <v>430</v>
      </c>
      <c r="AW23" s="49">
        <v>430</v>
      </c>
      <c r="AX23" s="49">
        <v>430</v>
      </c>
      <c r="AY23" s="49">
        <v>460</v>
      </c>
      <c r="AZ23" s="49">
        <v>460</v>
      </c>
      <c r="BA23" s="49">
        <v>460</v>
      </c>
      <c r="BB23" s="49">
        <v>500</v>
      </c>
      <c r="BC23" s="49">
        <v>500</v>
      </c>
      <c r="BD23" s="49">
        <v>500</v>
      </c>
      <c r="BE23" s="49">
        <v>540</v>
      </c>
      <c r="BF23" s="49">
        <v>540</v>
      </c>
      <c r="BG23" s="49">
        <v>580</v>
      </c>
      <c r="BH23" s="49">
        <v>580</v>
      </c>
      <c r="BI23" s="49">
        <v>580</v>
      </c>
      <c r="BJ23" s="49">
        <v>580</v>
      </c>
      <c r="BK23" s="49">
        <v>610</v>
      </c>
    </row>
    <row r="24" spans="1:63">
      <c r="A24" s="6" t="s">
        <v>190</v>
      </c>
      <c r="B24" s="49">
        <v>22</v>
      </c>
      <c r="C24" s="49">
        <v>370</v>
      </c>
      <c r="D24" s="49">
        <v>370</v>
      </c>
      <c r="E24" s="49">
        <v>370</v>
      </c>
      <c r="F24" s="49">
        <v>370</v>
      </c>
      <c r="G24" s="49">
        <v>370</v>
      </c>
      <c r="H24" s="49">
        <v>340</v>
      </c>
      <c r="I24" s="49">
        <v>340</v>
      </c>
      <c r="J24" s="49">
        <v>300</v>
      </c>
      <c r="K24" s="49">
        <v>300</v>
      </c>
      <c r="L24" s="49">
        <v>270</v>
      </c>
      <c r="M24" s="49">
        <v>270</v>
      </c>
      <c r="N24" s="49">
        <v>240</v>
      </c>
      <c r="O24" s="49">
        <v>240</v>
      </c>
      <c r="P24" s="49">
        <v>180</v>
      </c>
      <c r="Q24" s="49">
        <v>180</v>
      </c>
      <c r="R24" s="49">
        <v>180</v>
      </c>
      <c r="S24" s="49">
        <v>180</v>
      </c>
      <c r="T24" s="49">
        <v>150</v>
      </c>
      <c r="U24" s="49">
        <v>150</v>
      </c>
      <c r="V24" s="49">
        <v>150</v>
      </c>
      <c r="W24" s="49">
        <v>150</v>
      </c>
      <c r="X24" s="51" t="s">
        <v>94</v>
      </c>
      <c r="Y24" s="49">
        <v>150</v>
      </c>
      <c r="Z24" s="49">
        <v>150</v>
      </c>
      <c r="AA24" s="49">
        <v>150</v>
      </c>
      <c r="AB24" s="49">
        <v>150</v>
      </c>
      <c r="AC24" s="49">
        <v>150</v>
      </c>
      <c r="AD24" s="49">
        <v>150</v>
      </c>
      <c r="AE24" s="49">
        <v>150</v>
      </c>
      <c r="AF24" s="49">
        <v>170</v>
      </c>
      <c r="AG24" s="49">
        <v>170</v>
      </c>
      <c r="AH24" s="49">
        <v>170</v>
      </c>
      <c r="AI24" s="49">
        <v>210</v>
      </c>
      <c r="AJ24" s="49">
        <v>220</v>
      </c>
      <c r="AK24" s="49">
        <v>220</v>
      </c>
      <c r="AL24" s="49">
        <v>220</v>
      </c>
      <c r="AM24" s="49">
        <v>270</v>
      </c>
      <c r="AN24" s="49">
        <v>270</v>
      </c>
      <c r="AO24" s="49">
        <v>300</v>
      </c>
      <c r="AP24" s="49">
        <v>300</v>
      </c>
      <c r="AQ24" s="49">
        <v>300</v>
      </c>
      <c r="AR24" s="49">
        <v>350</v>
      </c>
      <c r="AS24" s="49">
        <v>350</v>
      </c>
      <c r="AT24" s="49">
        <v>390</v>
      </c>
      <c r="AU24" s="49">
        <v>390</v>
      </c>
      <c r="AV24" s="49">
        <v>430</v>
      </c>
      <c r="AW24" s="49">
        <v>430</v>
      </c>
      <c r="AX24" s="49">
        <v>430</v>
      </c>
      <c r="AY24" s="49">
        <v>460</v>
      </c>
      <c r="AZ24" s="49">
        <v>460</v>
      </c>
      <c r="BA24" s="49">
        <v>460</v>
      </c>
      <c r="BB24" s="49">
        <v>500</v>
      </c>
      <c r="BC24" s="49">
        <v>500</v>
      </c>
      <c r="BD24" s="49">
        <v>500</v>
      </c>
      <c r="BE24" s="49">
        <v>540</v>
      </c>
      <c r="BF24" s="49">
        <v>540</v>
      </c>
      <c r="BG24" s="49">
        <v>580</v>
      </c>
      <c r="BH24" s="49">
        <v>580</v>
      </c>
      <c r="BI24" s="49">
        <v>580</v>
      </c>
      <c r="BJ24" s="49">
        <v>580</v>
      </c>
      <c r="BK24" s="49">
        <v>610</v>
      </c>
    </row>
    <row r="25" spans="1:63">
      <c r="A25" s="6" t="s">
        <v>191</v>
      </c>
      <c r="B25" s="49">
        <v>23</v>
      </c>
      <c r="C25" s="49">
        <v>370</v>
      </c>
      <c r="D25" s="49">
        <v>370</v>
      </c>
      <c r="E25" s="49">
        <v>370</v>
      </c>
      <c r="F25" s="49">
        <v>370</v>
      </c>
      <c r="G25" s="49">
        <v>370</v>
      </c>
      <c r="H25" s="49">
        <v>340</v>
      </c>
      <c r="I25" s="49">
        <v>340</v>
      </c>
      <c r="J25" s="49">
        <v>300</v>
      </c>
      <c r="K25" s="49">
        <v>300</v>
      </c>
      <c r="L25" s="49">
        <v>270</v>
      </c>
      <c r="M25" s="49">
        <v>270</v>
      </c>
      <c r="N25" s="49">
        <v>240</v>
      </c>
      <c r="O25" s="49">
        <v>240</v>
      </c>
      <c r="P25" s="49">
        <v>180</v>
      </c>
      <c r="Q25" s="49">
        <v>180</v>
      </c>
      <c r="R25" s="49">
        <v>180</v>
      </c>
      <c r="S25" s="49">
        <v>180</v>
      </c>
      <c r="T25" s="49">
        <v>150</v>
      </c>
      <c r="U25" s="49">
        <v>150</v>
      </c>
      <c r="V25" s="49">
        <v>150</v>
      </c>
      <c r="W25" s="49">
        <v>150</v>
      </c>
      <c r="X25" s="49">
        <v>150</v>
      </c>
      <c r="Y25" s="51" t="s">
        <v>94</v>
      </c>
      <c r="Z25" s="49">
        <v>150</v>
      </c>
      <c r="AA25" s="49">
        <v>150</v>
      </c>
      <c r="AB25" s="49">
        <v>150</v>
      </c>
      <c r="AC25" s="49">
        <v>150</v>
      </c>
      <c r="AD25" s="49">
        <v>150</v>
      </c>
      <c r="AE25" s="49">
        <v>150</v>
      </c>
      <c r="AF25" s="49">
        <v>170</v>
      </c>
      <c r="AG25" s="49">
        <v>170</v>
      </c>
      <c r="AH25" s="49">
        <v>170</v>
      </c>
      <c r="AI25" s="49">
        <v>210</v>
      </c>
      <c r="AJ25" s="49">
        <v>220</v>
      </c>
      <c r="AK25" s="49">
        <v>220</v>
      </c>
      <c r="AL25" s="49">
        <v>220</v>
      </c>
      <c r="AM25" s="49">
        <v>270</v>
      </c>
      <c r="AN25" s="49">
        <v>270</v>
      </c>
      <c r="AO25" s="49">
        <v>300</v>
      </c>
      <c r="AP25" s="49">
        <v>300</v>
      </c>
      <c r="AQ25" s="49">
        <v>300</v>
      </c>
      <c r="AR25" s="49">
        <v>350</v>
      </c>
      <c r="AS25" s="49">
        <v>350</v>
      </c>
      <c r="AT25" s="49">
        <v>390</v>
      </c>
      <c r="AU25" s="49">
        <v>390</v>
      </c>
      <c r="AV25" s="49">
        <v>430</v>
      </c>
      <c r="AW25" s="49">
        <v>430</v>
      </c>
      <c r="AX25" s="49">
        <v>430</v>
      </c>
      <c r="AY25" s="49">
        <v>460</v>
      </c>
      <c r="AZ25" s="49">
        <v>460</v>
      </c>
      <c r="BA25" s="49">
        <v>460</v>
      </c>
      <c r="BB25" s="49">
        <v>500</v>
      </c>
      <c r="BC25" s="49">
        <v>500</v>
      </c>
      <c r="BD25" s="49">
        <v>500</v>
      </c>
      <c r="BE25" s="49">
        <v>540</v>
      </c>
      <c r="BF25" s="49">
        <v>540</v>
      </c>
      <c r="BG25" s="49">
        <v>580</v>
      </c>
      <c r="BH25" s="49">
        <v>580</v>
      </c>
      <c r="BI25" s="49">
        <v>580</v>
      </c>
      <c r="BJ25" s="49">
        <v>580</v>
      </c>
      <c r="BK25" s="49">
        <v>610</v>
      </c>
    </row>
    <row r="26" spans="1:63">
      <c r="A26" s="6" t="s">
        <v>192</v>
      </c>
      <c r="B26" s="49">
        <v>24</v>
      </c>
      <c r="C26" s="49">
        <v>370</v>
      </c>
      <c r="D26" s="49">
        <v>370</v>
      </c>
      <c r="E26" s="49">
        <v>370</v>
      </c>
      <c r="F26" s="49">
        <v>370</v>
      </c>
      <c r="G26" s="49">
        <v>370</v>
      </c>
      <c r="H26" s="49">
        <v>340</v>
      </c>
      <c r="I26" s="49">
        <v>340</v>
      </c>
      <c r="J26" s="49">
        <v>300</v>
      </c>
      <c r="K26" s="49">
        <v>300</v>
      </c>
      <c r="L26" s="49">
        <v>270</v>
      </c>
      <c r="M26" s="49">
        <v>270</v>
      </c>
      <c r="N26" s="49">
        <v>240</v>
      </c>
      <c r="O26" s="49">
        <v>240</v>
      </c>
      <c r="P26" s="49">
        <v>180</v>
      </c>
      <c r="Q26" s="49">
        <v>180</v>
      </c>
      <c r="R26" s="49">
        <v>180</v>
      </c>
      <c r="S26" s="49">
        <v>180</v>
      </c>
      <c r="T26" s="49">
        <v>150</v>
      </c>
      <c r="U26" s="49">
        <v>150</v>
      </c>
      <c r="V26" s="49">
        <v>150</v>
      </c>
      <c r="W26" s="49">
        <v>150</v>
      </c>
      <c r="X26" s="49">
        <v>150</v>
      </c>
      <c r="Y26" s="49">
        <v>150</v>
      </c>
      <c r="Z26" s="51" t="s">
        <v>94</v>
      </c>
      <c r="AA26" s="49">
        <v>150</v>
      </c>
      <c r="AB26" s="49">
        <v>150</v>
      </c>
      <c r="AC26" s="49">
        <v>150</v>
      </c>
      <c r="AD26" s="49">
        <v>150</v>
      </c>
      <c r="AE26" s="49">
        <v>150</v>
      </c>
      <c r="AF26" s="49">
        <v>170</v>
      </c>
      <c r="AG26" s="49">
        <v>170</v>
      </c>
      <c r="AH26" s="49">
        <v>170</v>
      </c>
      <c r="AI26" s="49">
        <v>210</v>
      </c>
      <c r="AJ26" s="49">
        <v>220</v>
      </c>
      <c r="AK26" s="49">
        <v>220</v>
      </c>
      <c r="AL26" s="49">
        <v>220</v>
      </c>
      <c r="AM26" s="49">
        <v>270</v>
      </c>
      <c r="AN26" s="49">
        <v>270</v>
      </c>
      <c r="AO26" s="49">
        <v>300</v>
      </c>
      <c r="AP26" s="49">
        <v>300</v>
      </c>
      <c r="AQ26" s="49">
        <v>300</v>
      </c>
      <c r="AR26" s="49">
        <v>350</v>
      </c>
      <c r="AS26" s="49">
        <v>350</v>
      </c>
      <c r="AT26" s="49">
        <v>390</v>
      </c>
      <c r="AU26" s="49">
        <v>390</v>
      </c>
      <c r="AV26" s="49">
        <v>430</v>
      </c>
      <c r="AW26" s="49">
        <v>430</v>
      </c>
      <c r="AX26" s="49">
        <v>430</v>
      </c>
      <c r="AY26" s="49">
        <v>460</v>
      </c>
      <c r="AZ26" s="49">
        <v>460</v>
      </c>
      <c r="BA26" s="49">
        <v>460</v>
      </c>
      <c r="BB26" s="49">
        <v>500</v>
      </c>
      <c r="BC26" s="49">
        <v>500</v>
      </c>
      <c r="BD26" s="49">
        <v>500</v>
      </c>
      <c r="BE26" s="49">
        <v>540</v>
      </c>
      <c r="BF26" s="49">
        <v>540</v>
      </c>
      <c r="BG26" s="49">
        <v>580</v>
      </c>
      <c r="BH26" s="49">
        <v>580</v>
      </c>
      <c r="BI26" s="49">
        <v>580</v>
      </c>
      <c r="BJ26" s="49">
        <v>580</v>
      </c>
      <c r="BK26" s="49">
        <v>610</v>
      </c>
    </row>
    <row r="27" spans="1:63">
      <c r="A27" s="6" t="s">
        <v>193</v>
      </c>
      <c r="B27" s="49">
        <v>25</v>
      </c>
      <c r="C27" s="49">
        <v>370</v>
      </c>
      <c r="D27" s="49">
        <v>370</v>
      </c>
      <c r="E27" s="49">
        <v>370</v>
      </c>
      <c r="F27" s="49">
        <v>370</v>
      </c>
      <c r="G27" s="49">
        <v>370</v>
      </c>
      <c r="H27" s="49">
        <v>340</v>
      </c>
      <c r="I27" s="49">
        <v>340</v>
      </c>
      <c r="J27" s="49">
        <v>300</v>
      </c>
      <c r="K27" s="49">
        <v>300</v>
      </c>
      <c r="L27" s="49">
        <v>270</v>
      </c>
      <c r="M27" s="49">
        <v>270</v>
      </c>
      <c r="N27" s="49">
        <v>240</v>
      </c>
      <c r="O27" s="49">
        <v>240</v>
      </c>
      <c r="P27" s="49">
        <v>180</v>
      </c>
      <c r="Q27" s="49">
        <v>180</v>
      </c>
      <c r="R27" s="49">
        <v>180</v>
      </c>
      <c r="S27" s="49">
        <v>180</v>
      </c>
      <c r="T27" s="49">
        <v>150</v>
      </c>
      <c r="U27" s="49">
        <v>150</v>
      </c>
      <c r="V27" s="49">
        <v>150</v>
      </c>
      <c r="W27" s="49">
        <v>150</v>
      </c>
      <c r="X27" s="49">
        <v>150</v>
      </c>
      <c r="Y27" s="49">
        <v>150</v>
      </c>
      <c r="Z27" s="49">
        <v>150</v>
      </c>
      <c r="AA27" s="51" t="s">
        <v>94</v>
      </c>
      <c r="AB27" s="49">
        <v>150</v>
      </c>
      <c r="AC27" s="49">
        <v>150</v>
      </c>
      <c r="AD27" s="49">
        <v>150</v>
      </c>
      <c r="AE27" s="49">
        <v>150</v>
      </c>
      <c r="AF27" s="49">
        <v>170</v>
      </c>
      <c r="AG27" s="49">
        <v>170</v>
      </c>
      <c r="AH27" s="49">
        <v>170</v>
      </c>
      <c r="AI27" s="49">
        <v>210</v>
      </c>
      <c r="AJ27" s="49">
        <v>220</v>
      </c>
      <c r="AK27" s="49">
        <v>220</v>
      </c>
      <c r="AL27" s="49">
        <v>220</v>
      </c>
      <c r="AM27" s="49">
        <v>270</v>
      </c>
      <c r="AN27" s="49">
        <v>270</v>
      </c>
      <c r="AO27" s="49">
        <v>300</v>
      </c>
      <c r="AP27" s="49">
        <v>300</v>
      </c>
      <c r="AQ27" s="49">
        <v>300</v>
      </c>
      <c r="AR27" s="49">
        <v>350</v>
      </c>
      <c r="AS27" s="49">
        <v>350</v>
      </c>
      <c r="AT27" s="49">
        <v>390</v>
      </c>
      <c r="AU27" s="49">
        <v>390</v>
      </c>
      <c r="AV27" s="49">
        <v>430</v>
      </c>
      <c r="AW27" s="49">
        <v>430</v>
      </c>
      <c r="AX27" s="49">
        <v>430</v>
      </c>
      <c r="AY27" s="49">
        <v>460</v>
      </c>
      <c r="AZ27" s="49">
        <v>460</v>
      </c>
      <c r="BA27" s="49">
        <v>460</v>
      </c>
      <c r="BB27" s="49">
        <v>500</v>
      </c>
      <c r="BC27" s="49">
        <v>500</v>
      </c>
      <c r="BD27" s="49">
        <v>500</v>
      </c>
      <c r="BE27" s="49">
        <v>540</v>
      </c>
      <c r="BF27" s="49">
        <v>540</v>
      </c>
      <c r="BG27" s="49">
        <v>580</v>
      </c>
      <c r="BH27" s="49">
        <v>580</v>
      </c>
      <c r="BI27" s="49">
        <v>580</v>
      </c>
      <c r="BJ27" s="49">
        <v>580</v>
      </c>
      <c r="BK27" s="49">
        <v>610</v>
      </c>
    </row>
    <row r="28" spans="1:63">
      <c r="A28" s="6" t="s">
        <v>194</v>
      </c>
      <c r="B28" s="49">
        <v>26</v>
      </c>
      <c r="C28" s="49">
        <v>420</v>
      </c>
      <c r="D28" s="49">
        <v>420</v>
      </c>
      <c r="E28" s="49">
        <v>420</v>
      </c>
      <c r="F28" s="49">
        <v>420</v>
      </c>
      <c r="G28" s="49">
        <v>420</v>
      </c>
      <c r="H28" s="49">
        <v>390</v>
      </c>
      <c r="I28" s="49">
        <v>390</v>
      </c>
      <c r="J28" s="49">
        <v>360</v>
      </c>
      <c r="K28" s="49">
        <v>360</v>
      </c>
      <c r="L28" s="49">
        <v>320</v>
      </c>
      <c r="M28" s="49">
        <v>320</v>
      </c>
      <c r="N28" s="49">
        <v>290</v>
      </c>
      <c r="O28" s="49">
        <v>290</v>
      </c>
      <c r="P28" s="49">
        <v>250</v>
      </c>
      <c r="Q28" s="49">
        <v>250</v>
      </c>
      <c r="R28" s="49">
        <v>250</v>
      </c>
      <c r="S28" s="49">
        <v>250</v>
      </c>
      <c r="T28" s="49">
        <v>180</v>
      </c>
      <c r="U28" s="49">
        <v>180</v>
      </c>
      <c r="V28" s="49">
        <v>150</v>
      </c>
      <c r="W28" s="49">
        <v>150</v>
      </c>
      <c r="X28" s="49">
        <v>150</v>
      </c>
      <c r="Y28" s="49">
        <v>150</v>
      </c>
      <c r="Z28" s="49">
        <v>150</v>
      </c>
      <c r="AA28" s="49">
        <v>150</v>
      </c>
      <c r="AB28" s="51" t="s">
        <v>94</v>
      </c>
      <c r="AC28" s="49">
        <v>150</v>
      </c>
      <c r="AD28" s="49">
        <v>150</v>
      </c>
      <c r="AE28" s="49">
        <v>150</v>
      </c>
      <c r="AF28" s="49">
        <v>150</v>
      </c>
      <c r="AG28" s="49">
        <v>150</v>
      </c>
      <c r="AH28" s="49">
        <v>150</v>
      </c>
      <c r="AI28" s="49">
        <v>150</v>
      </c>
      <c r="AJ28" s="49">
        <v>160</v>
      </c>
      <c r="AK28" s="49">
        <v>160</v>
      </c>
      <c r="AL28" s="49">
        <v>160</v>
      </c>
      <c r="AM28" s="49">
        <v>210</v>
      </c>
      <c r="AN28" s="49">
        <v>210</v>
      </c>
      <c r="AO28" s="49">
        <v>250</v>
      </c>
      <c r="AP28" s="49">
        <v>250</v>
      </c>
      <c r="AQ28" s="49">
        <v>250</v>
      </c>
      <c r="AR28" s="49">
        <v>300</v>
      </c>
      <c r="AS28" s="49">
        <v>300</v>
      </c>
      <c r="AT28" s="49">
        <v>340</v>
      </c>
      <c r="AU28" s="49">
        <v>340</v>
      </c>
      <c r="AV28" s="49">
        <v>370</v>
      </c>
      <c r="AW28" s="49">
        <v>370</v>
      </c>
      <c r="AX28" s="49">
        <v>370</v>
      </c>
      <c r="AY28" s="49">
        <v>410</v>
      </c>
      <c r="AZ28" s="49">
        <v>410</v>
      </c>
      <c r="BA28" s="49">
        <v>410</v>
      </c>
      <c r="BB28" s="49">
        <v>450</v>
      </c>
      <c r="BC28" s="49">
        <v>450</v>
      </c>
      <c r="BD28" s="49">
        <v>450</v>
      </c>
      <c r="BE28" s="49">
        <v>490</v>
      </c>
      <c r="BF28" s="49">
        <v>490</v>
      </c>
      <c r="BG28" s="49">
        <v>540</v>
      </c>
      <c r="BH28" s="49">
        <v>540</v>
      </c>
      <c r="BI28" s="49">
        <v>540</v>
      </c>
      <c r="BJ28" s="49">
        <v>540</v>
      </c>
      <c r="BK28" s="49">
        <v>570</v>
      </c>
    </row>
    <row r="29" spans="1:63">
      <c r="A29" s="6" t="s">
        <v>195</v>
      </c>
      <c r="B29" s="49">
        <v>27</v>
      </c>
      <c r="C29" s="49">
        <v>420</v>
      </c>
      <c r="D29" s="49">
        <v>420</v>
      </c>
      <c r="E29" s="49">
        <v>420</v>
      </c>
      <c r="F29" s="49">
        <v>420</v>
      </c>
      <c r="G29" s="49">
        <v>420</v>
      </c>
      <c r="H29" s="49">
        <v>390</v>
      </c>
      <c r="I29" s="49">
        <v>390</v>
      </c>
      <c r="J29" s="49">
        <v>360</v>
      </c>
      <c r="K29" s="49">
        <v>360</v>
      </c>
      <c r="L29" s="49">
        <v>320</v>
      </c>
      <c r="M29" s="49">
        <v>320</v>
      </c>
      <c r="N29" s="49">
        <v>290</v>
      </c>
      <c r="O29" s="49">
        <v>290</v>
      </c>
      <c r="P29" s="49">
        <v>250</v>
      </c>
      <c r="Q29" s="49">
        <v>250</v>
      </c>
      <c r="R29" s="49">
        <v>250</v>
      </c>
      <c r="S29" s="49">
        <v>250</v>
      </c>
      <c r="T29" s="49">
        <v>180</v>
      </c>
      <c r="U29" s="49">
        <v>180</v>
      </c>
      <c r="V29" s="49">
        <v>150</v>
      </c>
      <c r="W29" s="49">
        <v>150</v>
      </c>
      <c r="X29" s="49">
        <v>150</v>
      </c>
      <c r="Y29" s="49">
        <v>150</v>
      </c>
      <c r="Z29" s="49">
        <v>150</v>
      </c>
      <c r="AA29" s="49">
        <v>150</v>
      </c>
      <c r="AB29" s="49">
        <v>150</v>
      </c>
      <c r="AC29" s="51" t="s">
        <v>94</v>
      </c>
      <c r="AD29" s="49">
        <v>150</v>
      </c>
      <c r="AE29" s="49">
        <v>150</v>
      </c>
      <c r="AF29" s="49">
        <v>150</v>
      </c>
      <c r="AG29" s="49">
        <v>150</v>
      </c>
      <c r="AH29" s="49">
        <v>150</v>
      </c>
      <c r="AI29" s="49">
        <v>150</v>
      </c>
      <c r="AJ29" s="49">
        <v>160</v>
      </c>
      <c r="AK29" s="49">
        <v>160</v>
      </c>
      <c r="AL29" s="49">
        <v>160</v>
      </c>
      <c r="AM29" s="49">
        <v>210</v>
      </c>
      <c r="AN29" s="49">
        <v>210</v>
      </c>
      <c r="AO29" s="49">
        <v>250</v>
      </c>
      <c r="AP29" s="49">
        <v>250</v>
      </c>
      <c r="AQ29" s="49">
        <v>250</v>
      </c>
      <c r="AR29" s="49">
        <v>300</v>
      </c>
      <c r="AS29" s="49">
        <v>300</v>
      </c>
      <c r="AT29" s="49">
        <v>340</v>
      </c>
      <c r="AU29" s="49">
        <v>340</v>
      </c>
      <c r="AV29" s="49">
        <v>370</v>
      </c>
      <c r="AW29" s="49">
        <v>370</v>
      </c>
      <c r="AX29" s="49">
        <v>370</v>
      </c>
      <c r="AY29" s="49">
        <v>410</v>
      </c>
      <c r="AZ29" s="49">
        <v>410</v>
      </c>
      <c r="BA29" s="49">
        <v>410</v>
      </c>
      <c r="BB29" s="49">
        <v>450</v>
      </c>
      <c r="BC29" s="49">
        <v>450</v>
      </c>
      <c r="BD29" s="49">
        <v>450</v>
      </c>
      <c r="BE29" s="49">
        <v>490</v>
      </c>
      <c r="BF29" s="49">
        <v>490</v>
      </c>
      <c r="BG29" s="49">
        <v>540</v>
      </c>
      <c r="BH29" s="49">
        <v>540</v>
      </c>
      <c r="BI29" s="49">
        <v>540</v>
      </c>
      <c r="BJ29" s="49">
        <v>540</v>
      </c>
      <c r="BK29" s="49">
        <v>570</v>
      </c>
    </row>
    <row r="30" spans="1:63">
      <c r="A30" s="6" t="s">
        <v>196</v>
      </c>
      <c r="B30" s="49">
        <v>28</v>
      </c>
      <c r="C30" s="49">
        <v>420</v>
      </c>
      <c r="D30" s="49">
        <v>420</v>
      </c>
      <c r="E30" s="49">
        <v>420</v>
      </c>
      <c r="F30" s="49">
        <v>420</v>
      </c>
      <c r="G30" s="49">
        <v>420</v>
      </c>
      <c r="H30" s="49">
        <v>390</v>
      </c>
      <c r="I30" s="49">
        <v>390</v>
      </c>
      <c r="J30" s="49">
        <v>360</v>
      </c>
      <c r="K30" s="49">
        <v>360</v>
      </c>
      <c r="L30" s="49">
        <v>320</v>
      </c>
      <c r="M30" s="49">
        <v>320</v>
      </c>
      <c r="N30" s="49">
        <v>290</v>
      </c>
      <c r="O30" s="49">
        <v>290</v>
      </c>
      <c r="P30" s="49">
        <v>250</v>
      </c>
      <c r="Q30" s="49">
        <v>250</v>
      </c>
      <c r="R30" s="49">
        <v>250</v>
      </c>
      <c r="S30" s="49">
        <v>250</v>
      </c>
      <c r="T30" s="49">
        <v>180</v>
      </c>
      <c r="U30" s="49">
        <v>180</v>
      </c>
      <c r="V30" s="49">
        <v>150</v>
      </c>
      <c r="W30" s="49">
        <v>150</v>
      </c>
      <c r="X30" s="49">
        <v>150</v>
      </c>
      <c r="Y30" s="49">
        <v>150</v>
      </c>
      <c r="Z30" s="49">
        <v>150</v>
      </c>
      <c r="AA30" s="49">
        <v>150</v>
      </c>
      <c r="AB30" s="49">
        <v>150</v>
      </c>
      <c r="AC30" s="49">
        <v>150</v>
      </c>
      <c r="AD30" s="49">
        <v>150</v>
      </c>
      <c r="AE30" s="49">
        <v>150</v>
      </c>
      <c r="AF30" s="49">
        <v>150</v>
      </c>
      <c r="AG30" s="49">
        <v>150</v>
      </c>
      <c r="AH30" s="49">
        <v>150</v>
      </c>
      <c r="AI30" s="49">
        <v>150</v>
      </c>
      <c r="AJ30" s="49">
        <v>160</v>
      </c>
      <c r="AK30" s="49">
        <v>160</v>
      </c>
      <c r="AL30" s="49">
        <v>160</v>
      </c>
      <c r="AM30" s="49">
        <v>210</v>
      </c>
      <c r="AN30" s="49">
        <v>210</v>
      </c>
      <c r="AO30" s="49">
        <v>250</v>
      </c>
      <c r="AP30" s="49">
        <v>250</v>
      </c>
      <c r="AQ30" s="49">
        <v>250</v>
      </c>
      <c r="AR30" s="49">
        <v>300</v>
      </c>
      <c r="AS30" s="49">
        <v>300</v>
      </c>
      <c r="AT30" s="49">
        <v>340</v>
      </c>
      <c r="AU30" s="49">
        <v>340</v>
      </c>
      <c r="AV30" s="49">
        <v>370</v>
      </c>
      <c r="AW30" s="49">
        <v>370</v>
      </c>
      <c r="AX30" s="49">
        <v>370</v>
      </c>
      <c r="AY30" s="49">
        <v>410</v>
      </c>
      <c r="AZ30" s="49">
        <v>410</v>
      </c>
      <c r="BA30" s="49">
        <v>410</v>
      </c>
      <c r="BB30" s="49">
        <v>450</v>
      </c>
      <c r="BC30" s="49">
        <v>450</v>
      </c>
      <c r="BD30" s="49">
        <v>450</v>
      </c>
      <c r="BE30" s="49">
        <v>490</v>
      </c>
      <c r="BF30" s="49">
        <v>490</v>
      </c>
      <c r="BG30" s="49">
        <v>540</v>
      </c>
      <c r="BH30" s="49">
        <v>540</v>
      </c>
      <c r="BI30" s="49">
        <v>540</v>
      </c>
      <c r="BJ30" s="49">
        <v>540</v>
      </c>
      <c r="BK30" s="49">
        <v>570</v>
      </c>
    </row>
    <row r="31" spans="1:63">
      <c r="A31" s="6" t="s">
        <v>197</v>
      </c>
      <c r="B31" s="49">
        <v>29</v>
      </c>
      <c r="C31" s="49">
        <v>420</v>
      </c>
      <c r="D31" s="49">
        <v>420</v>
      </c>
      <c r="E31" s="49">
        <v>420</v>
      </c>
      <c r="F31" s="49">
        <v>420</v>
      </c>
      <c r="G31" s="49">
        <v>420</v>
      </c>
      <c r="H31" s="49">
        <v>390</v>
      </c>
      <c r="I31" s="49">
        <v>390</v>
      </c>
      <c r="J31" s="49">
        <v>360</v>
      </c>
      <c r="K31" s="49">
        <v>360</v>
      </c>
      <c r="L31" s="49">
        <v>320</v>
      </c>
      <c r="M31" s="49">
        <v>320</v>
      </c>
      <c r="N31" s="49">
        <v>290</v>
      </c>
      <c r="O31" s="49">
        <v>290</v>
      </c>
      <c r="P31" s="49">
        <v>250</v>
      </c>
      <c r="Q31" s="49">
        <v>250</v>
      </c>
      <c r="R31" s="49">
        <v>250</v>
      </c>
      <c r="S31" s="49">
        <v>250</v>
      </c>
      <c r="T31" s="49">
        <v>180</v>
      </c>
      <c r="U31" s="49">
        <v>180</v>
      </c>
      <c r="V31" s="49">
        <v>150</v>
      </c>
      <c r="W31" s="49">
        <v>150</v>
      </c>
      <c r="X31" s="49">
        <v>150</v>
      </c>
      <c r="Y31" s="49">
        <v>150</v>
      </c>
      <c r="Z31" s="49">
        <v>150</v>
      </c>
      <c r="AA31" s="49">
        <v>150</v>
      </c>
      <c r="AB31" s="49">
        <v>150</v>
      </c>
      <c r="AC31" s="49">
        <v>150</v>
      </c>
      <c r="AD31" s="49">
        <v>150</v>
      </c>
      <c r="AE31" s="51" t="s">
        <v>94</v>
      </c>
      <c r="AF31" s="49">
        <v>150</v>
      </c>
      <c r="AG31" s="49">
        <v>150</v>
      </c>
      <c r="AH31" s="49">
        <v>150</v>
      </c>
      <c r="AI31" s="49">
        <v>150</v>
      </c>
      <c r="AJ31" s="49">
        <v>160</v>
      </c>
      <c r="AK31" s="49">
        <v>160</v>
      </c>
      <c r="AL31" s="49">
        <v>160</v>
      </c>
      <c r="AM31" s="49">
        <v>210</v>
      </c>
      <c r="AN31" s="49">
        <v>210</v>
      </c>
      <c r="AO31" s="49">
        <v>250</v>
      </c>
      <c r="AP31" s="49">
        <v>250</v>
      </c>
      <c r="AQ31" s="49">
        <v>250</v>
      </c>
      <c r="AR31" s="49">
        <v>300</v>
      </c>
      <c r="AS31" s="49">
        <v>300</v>
      </c>
      <c r="AT31" s="49">
        <v>340</v>
      </c>
      <c r="AU31" s="49">
        <v>340</v>
      </c>
      <c r="AV31" s="49">
        <v>370</v>
      </c>
      <c r="AW31" s="49">
        <v>370</v>
      </c>
      <c r="AX31" s="49">
        <v>370</v>
      </c>
      <c r="AY31" s="49">
        <v>410</v>
      </c>
      <c r="AZ31" s="49">
        <v>410</v>
      </c>
      <c r="BA31" s="49">
        <v>410</v>
      </c>
      <c r="BB31" s="49">
        <v>450</v>
      </c>
      <c r="BC31" s="49">
        <v>450</v>
      </c>
      <c r="BD31" s="49">
        <v>450</v>
      </c>
      <c r="BE31" s="49">
        <v>490</v>
      </c>
      <c r="BF31" s="49">
        <v>490</v>
      </c>
      <c r="BG31" s="49">
        <v>540</v>
      </c>
      <c r="BH31" s="49">
        <v>540</v>
      </c>
      <c r="BI31" s="49">
        <v>540</v>
      </c>
      <c r="BJ31" s="49">
        <v>540</v>
      </c>
      <c r="BK31" s="49">
        <v>570</v>
      </c>
    </row>
    <row r="32" spans="1:63">
      <c r="A32" s="6" t="s">
        <v>198</v>
      </c>
      <c r="B32" s="49">
        <v>30</v>
      </c>
      <c r="C32" s="49">
        <v>460</v>
      </c>
      <c r="D32" s="49">
        <v>460</v>
      </c>
      <c r="E32" s="49">
        <v>460</v>
      </c>
      <c r="F32" s="49">
        <v>460</v>
      </c>
      <c r="G32" s="49">
        <v>460</v>
      </c>
      <c r="H32" s="49">
        <v>430</v>
      </c>
      <c r="I32" s="49">
        <v>430</v>
      </c>
      <c r="J32" s="49">
        <v>390</v>
      </c>
      <c r="K32" s="49">
        <v>390</v>
      </c>
      <c r="L32" s="49">
        <v>360</v>
      </c>
      <c r="M32" s="49">
        <v>360</v>
      </c>
      <c r="N32" s="49">
        <v>330</v>
      </c>
      <c r="O32" s="49">
        <v>330</v>
      </c>
      <c r="P32" s="49">
        <v>290</v>
      </c>
      <c r="Q32" s="49">
        <v>290</v>
      </c>
      <c r="R32" s="49">
        <v>290</v>
      </c>
      <c r="S32" s="49">
        <v>290</v>
      </c>
      <c r="T32" s="49">
        <v>230</v>
      </c>
      <c r="U32" s="49">
        <v>230</v>
      </c>
      <c r="V32" s="49">
        <v>170</v>
      </c>
      <c r="W32" s="49">
        <v>170</v>
      </c>
      <c r="X32" s="49">
        <v>170</v>
      </c>
      <c r="Y32" s="49">
        <v>170</v>
      </c>
      <c r="Z32" s="49">
        <v>170</v>
      </c>
      <c r="AA32" s="49">
        <v>170</v>
      </c>
      <c r="AB32" s="49">
        <v>150</v>
      </c>
      <c r="AC32" s="49">
        <v>150</v>
      </c>
      <c r="AD32" s="49">
        <v>150</v>
      </c>
      <c r="AE32" s="49">
        <v>150</v>
      </c>
      <c r="AF32" s="51" t="s">
        <v>94</v>
      </c>
      <c r="AG32" s="49">
        <v>150</v>
      </c>
      <c r="AH32" s="49">
        <v>150</v>
      </c>
      <c r="AI32" s="49">
        <v>150</v>
      </c>
      <c r="AJ32" s="49">
        <v>150</v>
      </c>
      <c r="AK32" s="49">
        <v>150</v>
      </c>
      <c r="AL32" s="49">
        <v>150</v>
      </c>
      <c r="AM32" s="49">
        <v>170</v>
      </c>
      <c r="AN32" s="49">
        <v>170</v>
      </c>
      <c r="AO32" s="49">
        <v>200</v>
      </c>
      <c r="AP32" s="49">
        <v>200</v>
      </c>
      <c r="AQ32" s="49">
        <v>200</v>
      </c>
      <c r="AR32" s="49">
        <v>260</v>
      </c>
      <c r="AS32" s="49">
        <v>260</v>
      </c>
      <c r="AT32" s="49">
        <v>300</v>
      </c>
      <c r="AU32" s="49">
        <v>300</v>
      </c>
      <c r="AV32" s="49">
        <v>340</v>
      </c>
      <c r="AW32" s="49">
        <v>340</v>
      </c>
      <c r="AX32" s="49">
        <v>340</v>
      </c>
      <c r="AY32" s="49">
        <v>370</v>
      </c>
      <c r="AZ32" s="49">
        <v>370</v>
      </c>
      <c r="BA32" s="49">
        <v>370</v>
      </c>
      <c r="BB32" s="49">
        <v>410</v>
      </c>
      <c r="BC32" s="49">
        <v>410</v>
      </c>
      <c r="BD32" s="49">
        <v>410</v>
      </c>
      <c r="BE32" s="49">
        <v>450</v>
      </c>
      <c r="BF32" s="49">
        <v>450</v>
      </c>
      <c r="BG32" s="49">
        <v>500</v>
      </c>
      <c r="BH32" s="49">
        <v>500</v>
      </c>
      <c r="BI32" s="49">
        <v>500</v>
      </c>
      <c r="BJ32" s="49">
        <v>500</v>
      </c>
      <c r="BK32" s="49">
        <v>530</v>
      </c>
    </row>
    <row r="33" spans="1:63">
      <c r="A33" s="6" t="s">
        <v>199</v>
      </c>
      <c r="B33" s="49">
        <v>31</v>
      </c>
      <c r="C33" s="49">
        <v>460</v>
      </c>
      <c r="D33" s="49">
        <v>460</v>
      </c>
      <c r="E33" s="49">
        <v>460</v>
      </c>
      <c r="F33" s="49">
        <v>460</v>
      </c>
      <c r="G33" s="49">
        <v>460</v>
      </c>
      <c r="H33" s="49">
        <v>430</v>
      </c>
      <c r="I33" s="49">
        <v>430</v>
      </c>
      <c r="J33" s="49">
        <v>390</v>
      </c>
      <c r="K33" s="49">
        <v>390</v>
      </c>
      <c r="L33" s="49">
        <v>360</v>
      </c>
      <c r="M33" s="49">
        <v>360</v>
      </c>
      <c r="N33" s="49">
        <v>330</v>
      </c>
      <c r="O33" s="49">
        <v>330</v>
      </c>
      <c r="P33" s="49">
        <v>290</v>
      </c>
      <c r="Q33" s="49">
        <v>290</v>
      </c>
      <c r="R33" s="49">
        <v>290</v>
      </c>
      <c r="S33" s="49">
        <v>290</v>
      </c>
      <c r="T33" s="49">
        <v>230</v>
      </c>
      <c r="U33" s="49">
        <v>230</v>
      </c>
      <c r="V33" s="49">
        <v>170</v>
      </c>
      <c r="W33" s="49">
        <v>170</v>
      </c>
      <c r="X33" s="49">
        <v>170</v>
      </c>
      <c r="Y33" s="49">
        <v>170</v>
      </c>
      <c r="Z33" s="49">
        <v>170</v>
      </c>
      <c r="AA33" s="49">
        <v>170</v>
      </c>
      <c r="AB33" s="49">
        <v>150</v>
      </c>
      <c r="AC33" s="49">
        <v>150</v>
      </c>
      <c r="AD33" s="49">
        <v>150</v>
      </c>
      <c r="AE33" s="49">
        <v>150</v>
      </c>
      <c r="AF33" s="49">
        <v>150</v>
      </c>
      <c r="AG33" s="51" t="s">
        <v>94</v>
      </c>
      <c r="AH33" s="49">
        <v>150</v>
      </c>
      <c r="AI33" s="49">
        <v>150</v>
      </c>
      <c r="AJ33" s="49">
        <v>150</v>
      </c>
      <c r="AK33" s="49">
        <v>150</v>
      </c>
      <c r="AL33" s="49">
        <v>150</v>
      </c>
      <c r="AM33" s="49">
        <v>170</v>
      </c>
      <c r="AN33" s="49">
        <v>170</v>
      </c>
      <c r="AO33" s="49">
        <v>200</v>
      </c>
      <c r="AP33" s="49">
        <v>200</v>
      </c>
      <c r="AQ33" s="49">
        <v>200</v>
      </c>
      <c r="AR33" s="49">
        <v>260</v>
      </c>
      <c r="AS33" s="49">
        <v>260</v>
      </c>
      <c r="AT33" s="49">
        <v>300</v>
      </c>
      <c r="AU33" s="49">
        <v>300</v>
      </c>
      <c r="AV33" s="49">
        <v>340</v>
      </c>
      <c r="AW33" s="49">
        <v>340</v>
      </c>
      <c r="AX33" s="49">
        <v>340</v>
      </c>
      <c r="AY33" s="49">
        <v>370</v>
      </c>
      <c r="AZ33" s="49">
        <v>370</v>
      </c>
      <c r="BA33" s="49">
        <v>370</v>
      </c>
      <c r="BB33" s="49">
        <v>410</v>
      </c>
      <c r="BC33" s="49">
        <v>410</v>
      </c>
      <c r="BD33" s="49">
        <v>410</v>
      </c>
      <c r="BE33" s="49">
        <v>450</v>
      </c>
      <c r="BF33" s="49">
        <v>450</v>
      </c>
      <c r="BG33" s="49">
        <v>500</v>
      </c>
      <c r="BH33" s="49">
        <v>500</v>
      </c>
      <c r="BI33" s="49">
        <v>500</v>
      </c>
      <c r="BJ33" s="49">
        <v>500</v>
      </c>
      <c r="BK33" s="49">
        <v>530</v>
      </c>
    </row>
    <row r="34" spans="1:63">
      <c r="A34" s="6" t="s">
        <v>200</v>
      </c>
      <c r="B34" s="49">
        <v>32</v>
      </c>
      <c r="C34" s="49">
        <v>460</v>
      </c>
      <c r="D34" s="49">
        <v>460</v>
      </c>
      <c r="E34" s="49">
        <v>460</v>
      </c>
      <c r="F34" s="49">
        <v>460</v>
      </c>
      <c r="G34" s="49">
        <v>460</v>
      </c>
      <c r="H34" s="49">
        <v>430</v>
      </c>
      <c r="I34" s="49">
        <v>430</v>
      </c>
      <c r="J34" s="49">
        <v>390</v>
      </c>
      <c r="K34" s="49">
        <v>390</v>
      </c>
      <c r="L34" s="49">
        <v>360</v>
      </c>
      <c r="M34" s="49">
        <v>360</v>
      </c>
      <c r="N34" s="49">
        <v>330</v>
      </c>
      <c r="O34" s="49">
        <v>330</v>
      </c>
      <c r="P34" s="49">
        <v>290</v>
      </c>
      <c r="Q34" s="49">
        <v>290</v>
      </c>
      <c r="R34" s="49">
        <v>290</v>
      </c>
      <c r="S34" s="49">
        <v>290</v>
      </c>
      <c r="T34" s="49">
        <v>230</v>
      </c>
      <c r="U34" s="49">
        <v>230</v>
      </c>
      <c r="V34" s="49">
        <v>170</v>
      </c>
      <c r="W34" s="49">
        <v>170</v>
      </c>
      <c r="X34" s="49">
        <v>170</v>
      </c>
      <c r="Y34" s="49">
        <v>170</v>
      </c>
      <c r="Z34" s="49">
        <v>170</v>
      </c>
      <c r="AA34" s="49">
        <v>170</v>
      </c>
      <c r="AB34" s="49">
        <v>150</v>
      </c>
      <c r="AC34" s="49">
        <v>150</v>
      </c>
      <c r="AD34" s="49">
        <v>150</v>
      </c>
      <c r="AE34" s="49">
        <v>150</v>
      </c>
      <c r="AF34" s="49">
        <v>150</v>
      </c>
      <c r="AG34" s="49">
        <v>150</v>
      </c>
      <c r="AH34" s="51" t="s">
        <v>94</v>
      </c>
      <c r="AI34" s="49">
        <v>150</v>
      </c>
      <c r="AJ34" s="49">
        <v>150</v>
      </c>
      <c r="AK34" s="49">
        <v>150</v>
      </c>
      <c r="AL34" s="49">
        <v>150</v>
      </c>
      <c r="AM34" s="49">
        <v>170</v>
      </c>
      <c r="AN34" s="49">
        <v>170</v>
      </c>
      <c r="AO34" s="49">
        <v>200</v>
      </c>
      <c r="AP34" s="49">
        <v>200</v>
      </c>
      <c r="AQ34" s="49">
        <v>200</v>
      </c>
      <c r="AR34" s="49">
        <v>260</v>
      </c>
      <c r="AS34" s="49">
        <v>260</v>
      </c>
      <c r="AT34" s="49">
        <v>300</v>
      </c>
      <c r="AU34" s="49">
        <v>300</v>
      </c>
      <c r="AV34" s="49">
        <v>340</v>
      </c>
      <c r="AW34" s="49">
        <v>340</v>
      </c>
      <c r="AX34" s="49">
        <v>340</v>
      </c>
      <c r="AY34" s="49">
        <v>370</v>
      </c>
      <c r="AZ34" s="49">
        <v>370</v>
      </c>
      <c r="BA34" s="49">
        <v>370</v>
      </c>
      <c r="BB34" s="49">
        <v>410</v>
      </c>
      <c r="BC34" s="49">
        <v>410</v>
      </c>
      <c r="BD34" s="49">
        <v>410</v>
      </c>
      <c r="BE34" s="49">
        <v>450</v>
      </c>
      <c r="BF34" s="49">
        <v>450</v>
      </c>
      <c r="BG34" s="49">
        <v>500</v>
      </c>
      <c r="BH34" s="49">
        <v>500</v>
      </c>
      <c r="BI34" s="49">
        <v>500</v>
      </c>
      <c r="BJ34" s="49">
        <v>500</v>
      </c>
      <c r="BK34" s="49">
        <v>530</v>
      </c>
    </row>
    <row r="35" spans="1:63">
      <c r="A35" s="6" t="s">
        <v>201</v>
      </c>
      <c r="B35" s="49">
        <v>33</v>
      </c>
      <c r="C35" s="49">
        <v>500</v>
      </c>
      <c r="D35" s="49">
        <v>500</v>
      </c>
      <c r="E35" s="49">
        <v>500</v>
      </c>
      <c r="F35" s="49">
        <v>500</v>
      </c>
      <c r="G35" s="49">
        <v>500</v>
      </c>
      <c r="H35" s="49">
        <v>470</v>
      </c>
      <c r="I35" s="49">
        <v>470</v>
      </c>
      <c r="J35" s="49">
        <v>430</v>
      </c>
      <c r="K35" s="49">
        <v>430</v>
      </c>
      <c r="L35" s="49">
        <v>400</v>
      </c>
      <c r="M35" s="49">
        <v>400</v>
      </c>
      <c r="N35" s="49">
        <v>370</v>
      </c>
      <c r="O35" s="49">
        <v>370</v>
      </c>
      <c r="P35" s="49">
        <v>330</v>
      </c>
      <c r="Q35" s="49">
        <v>330</v>
      </c>
      <c r="R35" s="49">
        <v>330</v>
      </c>
      <c r="S35" s="49">
        <v>330</v>
      </c>
      <c r="T35" s="49">
        <v>270</v>
      </c>
      <c r="U35" s="49">
        <v>270</v>
      </c>
      <c r="V35" s="49">
        <v>210</v>
      </c>
      <c r="W35" s="49">
        <v>210</v>
      </c>
      <c r="X35" s="49">
        <v>210</v>
      </c>
      <c r="Y35" s="49">
        <v>210</v>
      </c>
      <c r="Z35" s="49">
        <v>210</v>
      </c>
      <c r="AA35" s="49">
        <v>210</v>
      </c>
      <c r="AB35" s="49">
        <v>150</v>
      </c>
      <c r="AC35" s="49">
        <v>150</v>
      </c>
      <c r="AD35" s="49">
        <v>150</v>
      </c>
      <c r="AE35" s="49">
        <v>150</v>
      </c>
      <c r="AF35" s="49">
        <v>150</v>
      </c>
      <c r="AG35" s="49">
        <v>150</v>
      </c>
      <c r="AH35" s="49">
        <v>150</v>
      </c>
      <c r="AI35" s="51" t="s">
        <v>94</v>
      </c>
      <c r="AJ35" s="49">
        <v>150</v>
      </c>
      <c r="AK35" s="49">
        <v>150</v>
      </c>
      <c r="AL35" s="49">
        <v>150</v>
      </c>
      <c r="AM35" s="49">
        <v>170</v>
      </c>
      <c r="AN35" s="49">
        <v>170</v>
      </c>
      <c r="AO35" s="49">
        <v>200</v>
      </c>
      <c r="AP35" s="49">
        <v>200</v>
      </c>
      <c r="AQ35" s="49">
        <v>200</v>
      </c>
      <c r="AR35" s="49">
        <v>260</v>
      </c>
      <c r="AS35" s="49">
        <v>260</v>
      </c>
      <c r="AT35" s="49">
        <v>300</v>
      </c>
      <c r="AU35" s="49">
        <v>300</v>
      </c>
      <c r="AV35" s="49">
        <v>340</v>
      </c>
      <c r="AW35" s="49">
        <v>340</v>
      </c>
      <c r="AX35" s="49">
        <v>340</v>
      </c>
      <c r="AY35" s="49">
        <v>370</v>
      </c>
      <c r="AZ35" s="49">
        <v>370</v>
      </c>
      <c r="BA35" s="49">
        <v>370</v>
      </c>
      <c r="BB35" s="49">
        <v>410</v>
      </c>
      <c r="BC35" s="49">
        <v>410</v>
      </c>
      <c r="BD35" s="49">
        <v>410</v>
      </c>
      <c r="BE35" s="49">
        <v>450</v>
      </c>
      <c r="BF35" s="49">
        <v>450</v>
      </c>
      <c r="BG35" s="49">
        <v>500</v>
      </c>
      <c r="BH35" s="49">
        <v>500</v>
      </c>
      <c r="BI35" s="49">
        <v>500</v>
      </c>
      <c r="BJ35" s="49">
        <v>500</v>
      </c>
      <c r="BK35" s="49">
        <v>530</v>
      </c>
    </row>
    <row r="36" spans="1:63">
      <c r="A36" s="6" t="s">
        <v>202</v>
      </c>
      <c r="B36" s="49">
        <v>34</v>
      </c>
      <c r="C36" s="49">
        <v>510</v>
      </c>
      <c r="D36" s="49">
        <v>510</v>
      </c>
      <c r="E36" s="49">
        <v>510</v>
      </c>
      <c r="F36" s="49">
        <v>510</v>
      </c>
      <c r="G36" s="49">
        <v>510</v>
      </c>
      <c r="H36" s="49">
        <v>480</v>
      </c>
      <c r="I36" s="49">
        <v>480</v>
      </c>
      <c r="J36" s="49">
        <v>440</v>
      </c>
      <c r="K36" s="49">
        <v>440</v>
      </c>
      <c r="L36" s="49">
        <v>410</v>
      </c>
      <c r="M36" s="49">
        <v>410</v>
      </c>
      <c r="N36" s="49">
        <v>380</v>
      </c>
      <c r="O36" s="49">
        <v>380</v>
      </c>
      <c r="P36" s="49">
        <v>340</v>
      </c>
      <c r="Q36" s="49">
        <v>340</v>
      </c>
      <c r="R36" s="49">
        <v>340</v>
      </c>
      <c r="S36" s="49">
        <v>340</v>
      </c>
      <c r="T36" s="49">
        <v>280</v>
      </c>
      <c r="U36" s="49">
        <v>280</v>
      </c>
      <c r="V36" s="49">
        <v>220</v>
      </c>
      <c r="W36" s="49">
        <v>220</v>
      </c>
      <c r="X36" s="49">
        <v>220</v>
      </c>
      <c r="Y36" s="49">
        <v>220</v>
      </c>
      <c r="Z36" s="49">
        <v>220</v>
      </c>
      <c r="AA36" s="49">
        <v>220</v>
      </c>
      <c r="AB36" s="49">
        <v>160</v>
      </c>
      <c r="AC36" s="49">
        <v>160</v>
      </c>
      <c r="AD36" s="49">
        <v>160</v>
      </c>
      <c r="AE36" s="49">
        <v>160</v>
      </c>
      <c r="AF36" s="49">
        <v>150</v>
      </c>
      <c r="AG36" s="49">
        <v>150</v>
      </c>
      <c r="AH36" s="49">
        <v>150</v>
      </c>
      <c r="AI36" s="49">
        <v>150</v>
      </c>
      <c r="AJ36" s="51" t="s">
        <v>94</v>
      </c>
      <c r="AK36" s="49">
        <v>150</v>
      </c>
      <c r="AL36" s="49">
        <v>150</v>
      </c>
      <c r="AM36" s="49">
        <v>150</v>
      </c>
      <c r="AN36" s="49">
        <v>150</v>
      </c>
      <c r="AO36" s="49">
        <v>150</v>
      </c>
      <c r="AP36" s="49">
        <v>150</v>
      </c>
      <c r="AQ36" s="49">
        <v>150</v>
      </c>
      <c r="AR36" s="49">
        <v>200</v>
      </c>
      <c r="AS36" s="49">
        <v>200</v>
      </c>
      <c r="AT36" s="49">
        <v>240</v>
      </c>
      <c r="AU36" s="49">
        <v>240</v>
      </c>
      <c r="AV36" s="49">
        <v>280</v>
      </c>
      <c r="AW36" s="49">
        <v>280</v>
      </c>
      <c r="AX36" s="49">
        <v>280</v>
      </c>
      <c r="AY36" s="49">
        <v>320</v>
      </c>
      <c r="AZ36" s="49">
        <v>320</v>
      </c>
      <c r="BA36" s="49">
        <v>320</v>
      </c>
      <c r="BB36" s="49">
        <v>360</v>
      </c>
      <c r="BC36" s="49">
        <v>360</v>
      </c>
      <c r="BD36" s="49">
        <v>360</v>
      </c>
      <c r="BE36" s="49">
        <v>400</v>
      </c>
      <c r="BF36" s="49">
        <v>400</v>
      </c>
      <c r="BG36" s="49">
        <v>450</v>
      </c>
      <c r="BH36" s="49">
        <v>450</v>
      </c>
      <c r="BI36" s="49">
        <v>450</v>
      </c>
      <c r="BJ36" s="49">
        <v>450</v>
      </c>
      <c r="BK36" s="49">
        <v>490</v>
      </c>
    </row>
    <row r="37" spans="1:63">
      <c r="A37" s="6" t="s">
        <v>203</v>
      </c>
      <c r="B37" s="49">
        <v>35</v>
      </c>
      <c r="C37" s="49">
        <v>510</v>
      </c>
      <c r="D37" s="49">
        <v>510</v>
      </c>
      <c r="E37" s="49">
        <v>510</v>
      </c>
      <c r="F37" s="49">
        <v>510</v>
      </c>
      <c r="G37" s="49">
        <v>510</v>
      </c>
      <c r="H37" s="49">
        <v>480</v>
      </c>
      <c r="I37" s="49">
        <v>480</v>
      </c>
      <c r="J37" s="49">
        <v>440</v>
      </c>
      <c r="K37" s="49">
        <v>440</v>
      </c>
      <c r="L37" s="49">
        <v>410</v>
      </c>
      <c r="M37" s="49">
        <v>410</v>
      </c>
      <c r="N37" s="49">
        <v>380</v>
      </c>
      <c r="O37" s="49">
        <v>380</v>
      </c>
      <c r="P37" s="49">
        <v>340</v>
      </c>
      <c r="Q37" s="49">
        <v>340</v>
      </c>
      <c r="R37" s="49">
        <v>340</v>
      </c>
      <c r="S37" s="49">
        <v>340</v>
      </c>
      <c r="T37" s="49">
        <v>280</v>
      </c>
      <c r="U37" s="49">
        <v>280</v>
      </c>
      <c r="V37" s="49">
        <v>220</v>
      </c>
      <c r="W37" s="49">
        <v>220</v>
      </c>
      <c r="X37" s="49">
        <v>220</v>
      </c>
      <c r="Y37" s="49">
        <v>220</v>
      </c>
      <c r="Z37" s="49">
        <v>220</v>
      </c>
      <c r="AA37" s="49">
        <v>220</v>
      </c>
      <c r="AB37" s="49">
        <v>160</v>
      </c>
      <c r="AC37" s="49">
        <v>160</v>
      </c>
      <c r="AD37" s="49">
        <v>160</v>
      </c>
      <c r="AE37" s="49">
        <v>160</v>
      </c>
      <c r="AF37" s="49">
        <v>150</v>
      </c>
      <c r="AG37" s="49">
        <v>150</v>
      </c>
      <c r="AH37" s="49">
        <v>150</v>
      </c>
      <c r="AI37" s="49">
        <v>150</v>
      </c>
      <c r="AJ37" s="49">
        <v>150</v>
      </c>
      <c r="AK37" s="51" t="s">
        <v>94</v>
      </c>
      <c r="AL37" s="49">
        <v>150</v>
      </c>
      <c r="AM37" s="49">
        <v>150</v>
      </c>
      <c r="AN37" s="49">
        <v>150</v>
      </c>
      <c r="AO37" s="49">
        <v>150</v>
      </c>
      <c r="AP37" s="49">
        <v>150</v>
      </c>
      <c r="AQ37" s="49">
        <v>150</v>
      </c>
      <c r="AR37" s="49">
        <v>200</v>
      </c>
      <c r="AS37" s="49">
        <v>200</v>
      </c>
      <c r="AT37" s="49">
        <v>240</v>
      </c>
      <c r="AU37" s="49">
        <v>240</v>
      </c>
      <c r="AV37" s="49">
        <v>280</v>
      </c>
      <c r="AW37" s="49">
        <v>280</v>
      </c>
      <c r="AX37" s="49">
        <v>280</v>
      </c>
      <c r="AY37" s="49">
        <v>320</v>
      </c>
      <c r="AZ37" s="49">
        <v>320</v>
      </c>
      <c r="BA37" s="49">
        <v>320</v>
      </c>
      <c r="BB37" s="49">
        <v>360</v>
      </c>
      <c r="BC37" s="49">
        <v>360</v>
      </c>
      <c r="BD37" s="49">
        <v>360</v>
      </c>
      <c r="BE37" s="49">
        <v>400</v>
      </c>
      <c r="BF37" s="49">
        <v>400</v>
      </c>
      <c r="BG37" s="49">
        <v>450</v>
      </c>
      <c r="BH37" s="49">
        <v>450</v>
      </c>
      <c r="BI37" s="49">
        <v>450</v>
      </c>
      <c r="BJ37" s="49">
        <v>450</v>
      </c>
      <c r="BK37" s="49">
        <v>490</v>
      </c>
    </row>
    <row r="38" spans="1:63">
      <c r="A38" s="6" t="s">
        <v>204</v>
      </c>
      <c r="B38" s="49">
        <v>36</v>
      </c>
      <c r="C38" s="49">
        <v>510</v>
      </c>
      <c r="D38" s="49">
        <v>510</v>
      </c>
      <c r="E38" s="49">
        <v>510</v>
      </c>
      <c r="F38" s="49">
        <v>510</v>
      </c>
      <c r="G38" s="49">
        <v>510</v>
      </c>
      <c r="H38" s="49">
        <v>480</v>
      </c>
      <c r="I38" s="49">
        <v>480</v>
      </c>
      <c r="J38" s="49">
        <v>440</v>
      </c>
      <c r="K38" s="49">
        <v>440</v>
      </c>
      <c r="L38" s="49">
        <v>410</v>
      </c>
      <c r="M38" s="49">
        <v>410</v>
      </c>
      <c r="N38" s="49">
        <v>380</v>
      </c>
      <c r="O38" s="49">
        <v>380</v>
      </c>
      <c r="P38" s="49">
        <v>340</v>
      </c>
      <c r="Q38" s="49">
        <v>340</v>
      </c>
      <c r="R38" s="49">
        <v>340</v>
      </c>
      <c r="S38" s="49">
        <v>340</v>
      </c>
      <c r="T38" s="49">
        <v>280</v>
      </c>
      <c r="U38" s="49">
        <v>280</v>
      </c>
      <c r="V38" s="49">
        <v>220</v>
      </c>
      <c r="W38" s="49">
        <v>220</v>
      </c>
      <c r="X38" s="49">
        <v>220</v>
      </c>
      <c r="Y38" s="49">
        <v>220</v>
      </c>
      <c r="Z38" s="49">
        <v>220</v>
      </c>
      <c r="AA38" s="49">
        <v>220</v>
      </c>
      <c r="AB38" s="49">
        <v>160</v>
      </c>
      <c r="AC38" s="49">
        <v>160</v>
      </c>
      <c r="AD38" s="49">
        <v>160</v>
      </c>
      <c r="AE38" s="49">
        <v>160</v>
      </c>
      <c r="AF38" s="49">
        <v>150</v>
      </c>
      <c r="AG38" s="49">
        <v>150</v>
      </c>
      <c r="AH38" s="49">
        <v>150</v>
      </c>
      <c r="AI38" s="49">
        <v>150</v>
      </c>
      <c r="AJ38" s="49">
        <v>150</v>
      </c>
      <c r="AK38" s="49">
        <v>150</v>
      </c>
      <c r="AL38" s="51" t="s">
        <v>94</v>
      </c>
      <c r="AM38" s="49">
        <v>150</v>
      </c>
      <c r="AN38" s="49">
        <v>150</v>
      </c>
      <c r="AO38" s="49">
        <v>150</v>
      </c>
      <c r="AP38" s="49">
        <v>150</v>
      </c>
      <c r="AQ38" s="49">
        <v>150</v>
      </c>
      <c r="AR38" s="49">
        <v>200</v>
      </c>
      <c r="AS38" s="49">
        <v>200</v>
      </c>
      <c r="AT38" s="49">
        <v>240</v>
      </c>
      <c r="AU38" s="49">
        <v>240</v>
      </c>
      <c r="AV38" s="49">
        <v>280</v>
      </c>
      <c r="AW38" s="49">
        <v>280</v>
      </c>
      <c r="AX38" s="49">
        <v>280</v>
      </c>
      <c r="AY38" s="49">
        <v>320</v>
      </c>
      <c r="AZ38" s="49">
        <v>320</v>
      </c>
      <c r="BA38" s="49">
        <v>320</v>
      </c>
      <c r="BB38" s="49">
        <v>360</v>
      </c>
      <c r="BC38" s="49">
        <v>360</v>
      </c>
      <c r="BD38" s="49">
        <v>360</v>
      </c>
      <c r="BE38" s="49">
        <v>400</v>
      </c>
      <c r="BF38" s="49">
        <v>400</v>
      </c>
      <c r="BG38" s="49">
        <v>450</v>
      </c>
      <c r="BH38" s="49">
        <v>450</v>
      </c>
      <c r="BI38" s="49">
        <v>450</v>
      </c>
      <c r="BJ38" s="49">
        <v>450</v>
      </c>
      <c r="BK38" s="49">
        <v>490</v>
      </c>
    </row>
    <row r="39" spans="1:63">
      <c r="A39" s="6" t="s">
        <v>205</v>
      </c>
      <c r="B39" s="49">
        <v>37</v>
      </c>
      <c r="C39" s="49">
        <v>550</v>
      </c>
      <c r="D39" s="49">
        <v>550</v>
      </c>
      <c r="E39" s="49">
        <v>550</v>
      </c>
      <c r="F39" s="49">
        <v>550</v>
      </c>
      <c r="G39" s="49">
        <v>550</v>
      </c>
      <c r="H39" s="49">
        <v>520</v>
      </c>
      <c r="I39" s="49">
        <v>520</v>
      </c>
      <c r="J39" s="49">
        <v>480</v>
      </c>
      <c r="K39" s="49">
        <v>480</v>
      </c>
      <c r="L39" s="49">
        <v>450</v>
      </c>
      <c r="M39" s="49">
        <v>450</v>
      </c>
      <c r="N39" s="49">
        <v>420</v>
      </c>
      <c r="O39" s="49">
        <v>420</v>
      </c>
      <c r="P39" s="49">
        <v>380</v>
      </c>
      <c r="Q39" s="49">
        <v>380</v>
      </c>
      <c r="R39" s="49">
        <v>380</v>
      </c>
      <c r="S39" s="49">
        <v>380</v>
      </c>
      <c r="T39" s="49">
        <v>320</v>
      </c>
      <c r="U39" s="49">
        <v>320</v>
      </c>
      <c r="V39" s="49">
        <v>270</v>
      </c>
      <c r="W39" s="49">
        <v>270</v>
      </c>
      <c r="X39" s="49">
        <v>270</v>
      </c>
      <c r="Y39" s="49">
        <v>270</v>
      </c>
      <c r="Z39" s="49">
        <v>270</v>
      </c>
      <c r="AA39" s="49">
        <v>270</v>
      </c>
      <c r="AB39" s="49">
        <v>210</v>
      </c>
      <c r="AC39" s="49">
        <v>210</v>
      </c>
      <c r="AD39" s="49">
        <v>210</v>
      </c>
      <c r="AE39" s="49">
        <v>210</v>
      </c>
      <c r="AF39" s="49">
        <v>170</v>
      </c>
      <c r="AG39" s="49">
        <v>170</v>
      </c>
      <c r="AH39" s="49">
        <v>170</v>
      </c>
      <c r="AI39" s="49">
        <v>170</v>
      </c>
      <c r="AJ39" s="49">
        <v>150</v>
      </c>
      <c r="AK39" s="49">
        <v>150</v>
      </c>
      <c r="AL39" s="49">
        <v>150</v>
      </c>
      <c r="AM39" s="51" t="s">
        <v>94</v>
      </c>
      <c r="AN39" s="49">
        <v>150</v>
      </c>
      <c r="AO39" s="49">
        <v>150</v>
      </c>
      <c r="AP39" s="49">
        <v>150</v>
      </c>
      <c r="AQ39" s="49">
        <v>150</v>
      </c>
      <c r="AR39" s="49">
        <v>160</v>
      </c>
      <c r="AS39" s="49">
        <v>160</v>
      </c>
      <c r="AT39" s="49">
        <v>200</v>
      </c>
      <c r="AU39" s="49">
        <v>200</v>
      </c>
      <c r="AV39" s="49">
        <v>240</v>
      </c>
      <c r="AW39" s="49">
        <v>240</v>
      </c>
      <c r="AX39" s="49">
        <v>240</v>
      </c>
      <c r="AY39" s="49">
        <v>280</v>
      </c>
      <c r="AZ39" s="49">
        <v>280</v>
      </c>
      <c r="BA39" s="49">
        <v>280</v>
      </c>
      <c r="BB39" s="49">
        <v>320</v>
      </c>
      <c r="BC39" s="49">
        <v>320</v>
      </c>
      <c r="BD39" s="49">
        <v>320</v>
      </c>
      <c r="BE39" s="49">
        <v>360</v>
      </c>
      <c r="BF39" s="49">
        <v>360</v>
      </c>
      <c r="BG39" s="49">
        <v>410</v>
      </c>
      <c r="BH39" s="49">
        <v>410</v>
      </c>
      <c r="BI39" s="49">
        <v>410</v>
      </c>
      <c r="BJ39" s="49">
        <v>410</v>
      </c>
      <c r="BK39" s="49">
        <v>450</v>
      </c>
    </row>
    <row r="40" spans="1:63">
      <c r="A40" s="6" t="s">
        <v>206</v>
      </c>
      <c r="B40" s="49">
        <v>38</v>
      </c>
      <c r="C40" s="49">
        <v>550</v>
      </c>
      <c r="D40" s="49">
        <v>550</v>
      </c>
      <c r="E40" s="49">
        <v>550</v>
      </c>
      <c r="F40" s="49">
        <v>550</v>
      </c>
      <c r="G40" s="49">
        <v>550</v>
      </c>
      <c r="H40" s="49">
        <v>520</v>
      </c>
      <c r="I40" s="49">
        <v>520</v>
      </c>
      <c r="J40" s="49">
        <v>480</v>
      </c>
      <c r="K40" s="49">
        <v>480</v>
      </c>
      <c r="L40" s="49">
        <v>450</v>
      </c>
      <c r="M40" s="49">
        <v>450</v>
      </c>
      <c r="N40" s="49">
        <v>420</v>
      </c>
      <c r="O40" s="49">
        <v>420</v>
      </c>
      <c r="P40" s="49">
        <v>380</v>
      </c>
      <c r="Q40" s="49">
        <v>380</v>
      </c>
      <c r="R40" s="49">
        <v>380</v>
      </c>
      <c r="S40" s="49">
        <v>380</v>
      </c>
      <c r="T40" s="49">
        <v>320</v>
      </c>
      <c r="U40" s="49">
        <v>320</v>
      </c>
      <c r="V40" s="49">
        <v>270</v>
      </c>
      <c r="W40" s="49">
        <v>270</v>
      </c>
      <c r="X40" s="49">
        <v>270</v>
      </c>
      <c r="Y40" s="49">
        <v>270</v>
      </c>
      <c r="Z40" s="49">
        <v>270</v>
      </c>
      <c r="AA40" s="49">
        <v>270</v>
      </c>
      <c r="AB40" s="49">
        <v>210</v>
      </c>
      <c r="AC40" s="49">
        <v>210</v>
      </c>
      <c r="AD40" s="49">
        <v>210</v>
      </c>
      <c r="AE40" s="49">
        <v>210</v>
      </c>
      <c r="AF40" s="49">
        <v>170</v>
      </c>
      <c r="AG40" s="49">
        <v>170</v>
      </c>
      <c r="AH40" s="49">
        <v>170</v>
      </c>
      <c r="AI40" s="49">
        <v>170</v>
      </c>
      <c r="AJ40" s="49">
        <v>150</v>
      </c>
      <c r="AK40" s="49">
        <v>150</v>
      </c>
      <c r="AL40" s="49">
        <v>150</v>
      </c>
      <c r="AM40" s="49">
        <v>150</v>
      </c>
      <c r="AN40" s="51" t="s">
        <v>94</v>
      </c>
      <c r="AO40" s="49">
        <v>150</v>
      </c>
      <c r="AP40" s="49">
        <v>150</v>
      </c>
      <c r="AQ40" s="49">
        <v>150</v>
      </c>
      <c r="AR40" s="49">
        <v>160</v>
      </c>
      <c r="AS40" s="49">
        <v>160</v>
      </c>
      <c r="AT40" s="49">
        <v>200</v>
      </c>
      <c r="AU40" s="49">
        <v>200</v>
      </c>
      <c r="AV40" s="49">
        <v>240</v>
      </c>
      <c r="AW40" s="49">
        <v>240</v>
      </c>
      <c r="AX40" s="49">
        <v>240</v>
      </c>
      <c r="AY40" s="49">
        <v>280</v>
      </c>
      <c r="AZ40" s="49">
        <v>280</v>
      </c>
      <c r="BA40" s="49">
        <v>280</v>
      </c>
      <c r="BB40" s="49">
        <v>320</v>
      </c>
      <c r="BC40" s="49">
        <v>320</v>
      </c>
      <c r="BD40" s="49">
        <v>320</v>
      </c>
      <c r="BE40" s="49">
        <v>360</v>
      </c>
      <c r="BF40" s="49">
        <v>360</v>
      </c>
      <c r="BG40" s="49">
        <v>410</v>
      </c>
      <c r="BH40" s="49">
        <v>410</v>
      </c>
      <c r="BI40" s="49">
        <v>410</v>
      </c>
      <c r="BJ40" s="49">
        <v>410</v>
      </c>
      <c r="BK40" s="49">
        <v>450</v>
      </c>
    </row>
    <row r="41" spans="1:63">
      <c r="A41" s="6" t="s">
        <v>207</v>
      </c>
      <c r="B41" s="49">
        <v>39</v>
      </c>
      <c r="C41" s="49">
        <v>580</v>
      </c>
      <c r="D41" s="49">
        <v>580</v>
      </c>
      <c r="E41" s="49">
        <v>580</v>
      </c>
      <c r="F41" s="49">
        <v>580</v>
      </c>
      <c r="G41" s="49">
        <v>580</v>
      </c>
      <c r="H41" s="49">
        <v>550</v>
      </c>
      <c r="I41" s="49">
        <v>550</v>
      </c>
      <c r="J41" s="49">
        <v>520</v>
      </c>
      <c r="K41" s="49">
        <v>520</v>
      </c>
      <c r="L41" s="49">
        <v>480</v>
      </c>
      <c r="M41" s="49">
        <v>480</v>
      </c>
      <c r="N41" s="49">
        <v>460</v>
      </c>
      <c r="O41" s="49">
        <v>460</v>
      </c>
      <c r="P41" s="49">
        <v>420</v>
      </c>
      <c r="Q41" s="49">
        <v>420</v>
      </c>
      <c r="R41" s="49">
        <v>420</v>
      </c>
      <c r="S41" s="49">
        <v>420</v>
      </c>
      <c r="T41" s="49">
        <v>360</v>
      </c>
      <c r="U41" s="49">
        <v>360</v>
      </c>
      <c r="V41" s="49">
        <v>300</v>
      </c>
      <c r="W41" s="49">
        <v>300</v>
      </c>
      <c r="X41" s="49">
        <v>300</v>
      </c>
      <c r="Y41" s="49">
        <v>300</v>
      </c>
      <c r="Z41" s="49">
        <v>300</v>
      </c>
      <c r="AA41" s="49">
        <v>300</v>
      </c>
      <c r="AB41" s="49">
        <v>250</v>
      </c>
      <c r="AC41" s="49">
        <v>250</v>
      </c>
      <c r="AD41" s="49">
        <v>250</v>
      </c>
      <c r="AE41" s="49">
        <v>250</v>
      </c>
      <c r="AF41" s="49">
        <v>200</v>
      </c>
      <c r="AG41" s="49">
        <v>200</v>
      </c>
      <c r="AH41" s="49">
        <v>200</v>
      </c>
      <c r="AI41" s="49">
        <v>200</v>
      </c>
      <c r="AJ41" s="49">
        <v>150</v>
      </c>
      <c r="AK41" s="49">
        <v>150</v>
      </c>
      <c r="AL41" s="49">
        <v>150</v>
      </c>
      <c r="AM41" s="49">
        <v>150</v>
      </c>
      <c r="AN41" s="49">
        <v>150</v>
      </c>
      <c r="AO41" s="51" t="s">
        <v>94</v>
      </c>
      <c r="AP41" s="49">
        <v>150</v>
      </c>
      <c r="AQ41" s="49">
        <v>150</v>
      </c>
      <c r="AR41" s="49">
        <v>150</v>
      </c>
      <c r="AS41" s="49">
        <v>150</v>
      </c>
      <c r="AT41" s="49">
        <v>160</v>
      </c>
      <c r="AU41" s="49">
        <v>160</v>
      </c>
      <c r="AV41" s="49">
        <v>200</v>
      </c>
      <c r="AW41" s="49">
        <v>200</v>
      </c>
      <c r="AX41" s="49">
        <v>200</v>
      </c>
      <c r="AY41" s="49">
        <v>250</v>
      </c>
      <c r="AZ41" s="49">
        <v>250</v>
      </c>
      <c r="BA41" s="49">
        <v>250</v>
      </c>
      <c r="BB41" s="49">
        <v>290</v>
      </c>
      <c r="BC41" s="49">
        <v>290</v>
      </c>
      <c r="BD41" s="49">
        <v>290</v>
      </c>
      <c r="BE41" s="49">
        <v>330</v>
      </c>
      <c r="BF41" s="49">
        <v>330</v>
      </c>
      <c r="BG41" s="49">
        <v>380</v>
      </c>
      <c r="BH41" s="49">
        <v>380</v>
      </c>
      <c r="BI41" s="49">
        <v>380</v>
      </c>
      <c r="BJ41" s="49">
        <v>380</v>
      </c>
      <c r="BK41" s="49">
        <v>410</v>
      </c>
    </row>
    <row r="42" spans="1:63">
      <c r="A42" s="6" t="s">
        <v>208</v>
      </c>
      <c r="B42" s="49">
        <v>40</v>
      </c>
      <c r="C42" s="49">
        <v>580</v>
      </c>
      <c r="D42" s="49">
        <v>580</v>
      </c>
      <c r="E42" s="49">
        <v>580</v>
      </c>
      <c r="F42" s="49">
        <v>580</v>
      </c>
      <c r="G42" s="49">
        <v>580</v>
      </c>
      <c r="H42" s="49">
        <v>550</v>
      </c>
      <c r="I42" s="49">
        <v>550</v>
      </c>
      <c r="J42" s="49">
        <v>520</v>
      </c>
      <c r="K42" s="49">
        <v>520</v>
      </c>
      <c r="L42" s="49">
        <v>480</v>
      </c>
      <c r="M42" s="49">
        <v>480</v>
      </c>
      <c r="N42" s="49">
        <v>460</v>
      </c>
      <c r="O42" s="49">
        <v>460</v>
      </c>
      <c r="P42" s="49">
        <v>420</v>
      </c>
      <c r="Q42" s="49">
        <v>420</v>
      </c>
      <c r="R42" s="49">
        <v>420</v>
      </c>
      <c r="S42" s="49">
        <v>420</v>
      </c>
      <c r="T42" s="49">
        <v>360</v>
      </c>
      <c r="U42" s="49">
        <v>360</v>
      </c>
      <c r="V42" s="49">
        <v>300</v>
      </c>
      <c r="W42" s="49">
        <v>300</v>
      </c>
      <c r="X42" s="49">
        <v>300</v>
      </c>
      <c r="Y42" s="49">
        <v>300</v>
      </c>
      <c r="Z42" s="49">
        <v>300</v>
      </c>
      <c r="AA42" s="49">
        <v>300</v>
      </c>
      <c r="AB42" s="49">
        <v>250</v>
      </c>
      <c r="AC42" s="49">
        <v>250</v>
      </c>
      <c r="AD42" s="49">
        <v>250</v>
      </c>
      <c r="AE42" s="49">
        <v>250</v>
      </c>
      <c r="AF42" s="49">
        <v>200</v>
      </c>
      <c r="AG42" s="49">
        <v>200</v>
      </c>
      <c r="AH42" s="49">
        <v>200</v>
      </c>
      <c r="AI42" s="49">
        <v>200</v>
      </c>
      <c r="AJ42" s="49">
        <v>150</v>
      </c>
      <c r="AK42" s="49">
        <v>150</v>
      </c>
      <c r="AL42" s="49">
        <v>150</v>
      </c>
      <c r="AM42" s="49">
        <v>150</v>
      </c>
      <c r="AN42" s="49">
        <v>150</v>
      </c>
      <c r="AO42" s="49">
        <v>150</v>
      </c>
      <c r="AP42" s="51" t="s">
        <v>94</v>
      </c>
      <c r="AQ42" s="49">
        <v>150</v>
      </c>
      <c r="AR42" s="49">
        <v>150</v>
      </c>
      <c r="AS42" s="49">
        <v>150</v>
      </c>
      <c r="AT42" s="49">
        <v>160</v>
      </c>
      <c r="AU42" s="49">
        <v>160</v>
      </c>
      <c r="AV42" s="49">
        <v>200</v>
      </c>
      <c r="AW42" s="49">
        <v>200</v>
      </c>
      <c r="AX42" s="49">
        <v>200</v>
      </c>
      <c r="AY42" s="49">
        <v>250</v>
      </c>
      <c r="AZ42" s="49">
        <v>250</v>
      </c>
      <c r="BA42" s="49">
        <v>250</v>
      </c>
      <c r="BB42" s="49">
        <v>290</v>
      </c>
      <c r="BC42" s="49">
        <v>290</v>
      </c>
      <c r="BD42" s="49">
        <v>290</v>
      </c>
      <c r="BE42" s="49">
        <v>330</v>
      </c>
      <c r="BF42" s="49">
        <v>330</v>
      </c>
      <c r="BG42" s="49">
        <v>380</v>
      </c>
      <c r="BH42" s="49">
        <v>380</v>
      </c>
      <c r="BI42" s="49">
        <v>380</v>
      </c>
      <c r="BJ42" s="49">
        <v>380</v>
      </c>
      <c r="BK42" s="49">
        <v>410</v>
      </c>
    </row>
    <row r="43" spans="1:63">
      <c r="A43" s="6" t="s">
        <v>209</v>
      </c>
      <c r="B43" s="49">
        <v>41</v>
      </c>
      <c r="C43" s="49">
        <v>580</v>
      </c>
      <c r="D43" s="49">
        <v>580</v>
      </c>
      <c r="E43" s="49">
        <v>580</v>
      </c>
      <c r="F43" s="49">
        <v>580</v>
      </c>
      <c r="G43" s="49">
        <v>580</v>
      </c>
      <c r="H43" s="49">
        <v>550</v>
      </c>
      <c r="I43" s="49">
        <v>550</v>
      </c>
      <c r="J43" s="49">
        <v>520</v>
      </c>
      <c r="K43" s="49">
        <v>520</v>
      </c>
      <c r="L43" s="49">
        <v>480</v>
      </c>
      <c r="M43" s="49">
        <v>480</v>
      </c>
      <c r="N43" s="49">
        <v>460</v>
      </c>
      <c r="O43" s="49">
        <v>460</v>
      </c>
      <c r="P43" s="49">
        <v>420</v>
      </c>
      <c r="Q43" s="49">
        <v>420</v>
      </c>
      <c r="R43" s="49">
        <v>420</v>
      </c>
      <c r="S43" s="49">
        <v>420</v>
      </c>
      <c r="T43" s="49">
        <v>360</v>
      </c>
      <c r="U43" s="49">
        <v>360</v>
      </c>
      <c r="V43" s="49">
        <v>300</v>
      </c>
      <c r="W43" s="49">
        <v>300</v>
      </c>
      <c r="X43" s="49">
        <v>300</v>
      </c>
      <c r="Y43" s="49">
        <v>300</v>
      </c>
      <c r="Z43" s="49">
        <v>300</v>
      </c>
      <c r="AA43" s="49">
        <v>300</v>
      </c>
      <c r="AB43" s="49">
        <v>250</v>
      </c>
      <c r="AC43" s="49">
        <v>250</v>
      </c>
      <c r="AD43" s="49">
        <v>250</v>
      </c>
      <c r="AE43" s="49">
        <v>250</v>
      </c>
      <c r="AF43" s="49">
        <v>200</v>
      </c>
      <c r="AG43" s="49">
        <v>200</v>
      </c>
      <c r="AH43" s="49">
        <v>200</v>
      </c>
      <c r="AI43" s="49">
        <v>200</v>
      </c>
      <c r="AJ43" s="49">
        <v>150</v>
      </c>
      <c r="AK43" s="49">
        <v>150</v>
      </c>
      <c r="AL43" s="49">
        <v>150</v>
      </c>
      <c r="AM43" s="49">
        <v>150</v>
      </c>
      <c r="AN43" s="49">
        <v>150</v>
      </c>
      <c r="AO43" s="49">
        <v>150</v>
      </c>
      <c r="AP43" s="49">
        <v>150</v>
      </c>
      <c r="AQ43" s="51" t="s">
        <v>94</v>
      </c>
      <c r="AR43" s="49">
        <v>150</v>
      </c>
      <c r="AS43" s="49">
        <v>150</v>
      </c>
      <c r="AT43" s="49">
        <v>160</v>
      </c>
      <c r="AU43" s="49">
        <v>160</v>
      </c>
      <c r="AV43" s="49">
        <v>200</v>
      </c>
      <c r="AW43" s="49">
        <v>200</v>
      </c>
      <c r="AX43" s="49">
        <v>200</v>
      </c>
      <c r="AY43" s="49">
        <v>250</v>
      </c>
      <c r="AZ43" s="49">
        <v>250</v>
      </c>
      <c r="BA43" s="49">
        <v>250</v>
      </c>
      <c r="BB43" s="49">
        <v>290</v>
      </c>
      <c r="BC43" s="49">
        <v>290</v>
      </c>
      <c r="BD43" s="49">
        <v>290</v>
      </c>
      <c r="BE43" s="49">
        <v>330</v>
      </c>
      <c r="BF43" s="49">
        <v>330</v>
      </c>
      <c r="BG43" s="49">
        <v>380</v>
      </c>
      <c r="BH43" s="49">
        <v>380</v>
      </c>
      <c r="BI43" s="49">
        <v>380</v>
      </c>
      <c r="BJ43" s="49">
        <v>380</v>
      </c>
      <c r="BK43" s="49">
        <v>410</v>
      </c>
    </row>
    <row r="44" spans="1:63">
      <c r="A44" s="6" t="s">
        <v>210</v>
      </c>
      <c r="B44" s="49">
        <v>42</v>
      </c>
      <c r="C44" s="49">
        <v>620</v>
      </c>
      <c r="D44" s="49">
        <v>620</v>
      </c>
      <c r="E44" s="49">
        <v>620</v>
      </c>
      <c r="F44" s="49">
        <v>620</v>
      </c>
      <c r="G44" s="49">
        <v>620</v>
      </c>
      <c r="H44" s="49">
        <v>590</v>
      </c>
      <c r="I44" s="49">
        <v>590</v>
      </c>
      <c r="J44" s="49">
        <v>560</v>
      </c>
      <c r="K44" s="49">
        <v>560</v>
      </c>
      <c r="L44" s="49">
        <v>530</v>
      </c>
      <c r="M44" s="49">
        <v>530</v>
      </c>
      <c r="N44" s="49">
        <v>500</v>
      </c>
      <c r="O44" s="49">
        <v>500</v>
      </c>
      <c r="P44" s="49">
        <v>460</v>
      </c>
      <c r="Q44" s="49">
        <v>460</v>
      </c>
      <c r="R44" s="49">
        <v>460</v>
      </c>
      <c r="S44" s="49">
        <v>460</v>
      </c>
      <c r="T44" s="49">
        <v>400</v>
      </c>
      <c r="U44" s="49">
        <v>400</v>
      </c>
      <c r="V44" s="49">
        <v>350</v>
      </c>
      <c r="W44" s="49">
        <v>350</v>
      </c>
      <c r="X44" s="49">
        <v>350</v>
      </c>
      <c r="Y44" s="49">
        <v>350</v>
      </c>
      <c r="Z44" s="49">
        <v>350</v>
      </c>
      <c r="AA44" s="49">
        <v>350</v>
      </c>
      <c r="AB44" s="49">
        <v>300</v>
      </c>
      <c r="AC44" s="49">
        <v>300</v>
      </c>
      <c r="AD44" s="49">
        <v>300</v>
      </c>
      <c r="AE44" s="49">
        <v>300</v>
      </c>
      <c r="AF44" s="49">
        <v>260</v>
      </c>
      <c r="AG44" s="49">
        <v>260</v>
      </c>
      <c r="AH44" s="49">
        <v>260</v>
      </c>
      <c r="AI44" s="49">
        <v>260</v>
      </c>
      <c r="AJ44" s="49">
        <v>200</v>
      </c>
      <c r="AK44" s="49">
        <v>200</v>
      </c>
      <c r="AL44" s="49">
        <v>200</v>
      </c>
      <c r="AM44" s="49">
        <v>160</v>
      </c>
      <c r="AN44" s="49">
        <v>160</v>
      </c>
      <c r="AO44" s="49">
        <v>150</v>
      </c>
      <c r="AP44" s="49">
        <v>150</v>
      </c>
      <c r="AQ44" s="49">
        <v>150</v>
      </c>
      <c r="AR44" s="51" t="s">
        <v>94</v>
      </c>
      <c r="AS44" s="49">
        <v>150</v>
      </c>
      <c r="AT44" s="49">
        <v>150</v>
      </c>
      <c r="AU44" s="49">
        <v>150</v>
      </c>
      <c r="AV44" s="49">
        <v>150</v>
      </c>
      <c r="AW44" s="49">
        <v>150</v>
      </c>
      <c r="AX44" s="49">
        <v>150</v>
      </c>
      <c r="AY44" s="49">
        <v>190</v>
      </c>
      <c r="AZ44" s="49">
        <v>190</v>
      </c>
      <c r="BA44" s="49">
        <v>190</v>
      </c>
      <c r="BB44" s="49">
        <v>240</v>
      </c>
      <c r="BC44" s="49">
        <v>240</v>
      </c>
      <c r="BD44" s="49">
        <v>240</v>
      </c>
      <c r="BE44" s="49">
        <v>280</v>
      </c>
      <c r="BF44" s="49">
        <v>280</v>
      </c>
      <c r="BG44" s="49">
        <v>330</v>
      </c>
      <c r="BH44" s="49">
        <v>330</v>
      </c>
      <c r="BI44" s="49">
        <v>330</v>
      </c>
      <c r="BJ44" s="49">
        <v>330</v>
      </c>
      <c r="BK44" s="49">
        <v>370</v>
      </c>
    </row>
    <row r="45" spans="1:63">
      <c r="A45" s="6" t="s">
        <v>211</v>
      </c>
      <c r="B45" s="49">
        <v>43</v>
      </c>
      <c r="C45" s="49">
        <v>620</v>
      </c>
      <c r="D45" s="49">
        <v>620</v>
      </c>
      <c r="E45" s="49">
        <v>620</v>
      </c>
      <c r="F45" s="49">
        <v>620</v>
      </c>
      <c r="G45" s="49">
        <v>620</v>
      </c>
      <c r="H45" s="49">
        <v>590</v>
      </c>
      <c r="I45" s="49">
        <v>590</v>
      </c>
      <c r="J45" s="49">
        <v>560</v>
      </c>
      <c r="K45" s="49">
        <v>560</v>
      </c>
      <c r="L45" s="49">
        <v>530</v>
      </c>
      <c r="M45" s="49">
        <v>530</v>
      </c>
      <c r="N45" s="49">
        <v>500</v>
      </c>
      <c r="O45" s="49">
        <v>500</v>
      </c>
      <c r="P45" s="49">
        <v>460</v>
      </c>
      <c r="Q45" s="49">
        <v>460</v>
      </c>
      <c r="R45" s="49">
        <v>460</v>
      </c>
      <c r="S45" s="49">
        <v>460</v>
      </c>
      <c r="T45" s="49">
        <v>400</v>
      </c>
      <c r="U45" s="49">
        <v>400</v>
      </c>
      <c r="V45" s="49">
        <v>350</v>
      </c>
      <c r="W45" s="49">
        <v>350</v>
      </c>
      <c r="X45" s="49">
        <v>350</v>
      </c>
      <c r="Y45" s="49">
        <v>350</v>
      </c>
      <c r="Z45" s="49">
        <v>350</v>
      </c>
      <c r="AA45" s="49">
        <v>350</v>
      </c>
      <c r="AB45" s="49">
        <v>300</v>
      </c>
      <c r="AC45" s="49">
        <v>300</v>
      </c>
      <c r="AD45" s="49">
        <v>300</v>
      </c>
      <c r="AE45" s="49">
        <v>300</v>
      </c>
      <c r="AF45" s="49">
        <v>260</v>
      </c>
      <c r="AG45" s="49">
        <v>260</v>
      </c>
      <c r="AH45" s="49">
        <v>260</v>
      </c>
      <c r="AI45" s="49">
        <v>260</v>
      </c>
      <c r="AJ45" s="49">
        <v>200</v>
      </c>
      <c r="AK45" s="49">
        <v>200</v>
      </c>
      <c r="AL45" s="49">
        <v>200</v>
      </c>
      <c r="AM45" s="49">
        <v>160</v>
      </c>
      <c r="AN45" s="49">
        <v>160</v>
      </c>
      <c r="AO45" s="49">
        <v>150</v>
      </c>
      <c r="AP45" s="49">
        <v>150</v>
      </c>
      <c r="AQ45" s="49">
        <v>150</v>
      </c>
      <c r="AR45" s="49">
        <v>150</v>
      </c>
      <c r="AS45" s="51" t="s">
        <v>94</v>
      </c>
      <c r="AT45" s="49">
        <v>150</v>
      </c>
      <c r="AU45" s="49">
        <v>150</v>
      </c>
      <c r="AV45" s="49">
        <v>150</v>
      </c>
      <c r="AW45" s="49">
        <v>150</v>
      </c>
      <c r="AX45" s="49">
        <v>150</v>
      </c>
      <c r="AY45" s="49">
        <v>190</v>
      </c>
      <c r="AZ45" s="49">
        <v>190</v>
      </c>
      <c r="BA45" s="49">
        <v>190</v>
      </c>
      <c r="BB45" s="49">
        <v>240</v>
      </c>
      <c r="BC45" s="49">
        <v>240</v>
      </c>
      <c r="BD45" s="49">
        <v>240</v>
      </c>
      <c r="BE45" s="49">
        <v>280</v>
      </c>
      <c r="BF45" s="49">
        <v>280</v>
      </c>
      <c r="BG45" s="49">
        <v>330</v>
      </c>
      <c r="BH45" s="49">
        <v>330</v>
      </c>
      <c r="BI45" s="49">
        <v>330</v>
      </c>
      <c r="BJ45" s="49">
        <v>330</v>
      </c>
      <c r="BK45" s="49">
        <v>370</v>
      </c>
    </row>
    <row r="46" spans="1:63">
      <c r="A46" s="6" t="s">
        <v>212</v>
      </c>
      <c r="B46" s="49">
        <v>44</v>
      </c>
      <c r="C46" s="49">
        <v>650</v>
      </c>
      <c r="D46" s="49">
        <v>650</v>
      </c>
      <c r="E46" s="49">
        <v>650</v>
      </c>
      <c r="F46" s="49">
        <v>650</v>
      </c>
      <c r="G46" s="49">
        <v>650</v>
      </c>
      <c r="H46" s="49">
        <v>620</v>
      </c>
      <c r="I46" s="49">
        <v>620</v>
      </c>
      <c r="J46" s="49">
        <v>590</v>
      </c>
      <c r="K46" s="49">
        <v>590</v>
      </c>
      <c r="L46" s="49">
        <v>560</v>
      </c>
      <c r="M46" s="49">
        <v>560</v>
      </c>
      <c r="N46" s="49">
        <v>540</v>
      </c>
      <c r="O46" s="49">
        <v>540</v>
      </c>
      <c r="P46" s="49">
        <v>500</v>
      </c>
      <c r="Q46" s="49">
        <v>500</v>
      </c>
      <c r="R46" s="49">
        <v>500</v>
      </c>
      <c r="S46" s="49">
        <v>500</v>
      </c>
      <c r="T46" s="49">
        <v>440</v>
      </c>
      <c r="U46" s="49">
        <v>440</v>
      </c>
      <c r="V46" s="49">
        <v>390</v>
      </c>
      <c r="W46" s="49">
        <v>390</v>
      </c>
      <c r="X46" s="49">
        <v>390</v>
      </c>
      <c r="Y46" s="49">
        <v>390</v>
      </c>
      <c r="Z46" s="49">
        <v>390</v>
      </c>
      <c r="AA46" s="49">
        <v>390</v>
      </c>
      <c r="AB46" s="49">
        <v>340</v>
      </c>
      <c r="AC46" s="49">
        <v>340</v>
      </c>
      <c r="AD46" s="49">
        <v>340</v>
      </c>
      <c r="AE46" s="49">
        <v>340</v>
      </c>
      <c r="AF46" s="49">
        <v>300</v>
      </c>
      <c r="AG46" s="49">
        <v>300</v>
      </c>
      <c r="AH46" s="49">
        <v>300</v>
      </c>
      <c r="AI46" s="49">
        <v>300</v>
      </c>
      <c r="AJ46" s="49">
        <v>240</v>
      </c>
      <c r="AK46" s="49">
        <v>240</v>
      </c>
      <c r="AL46" s="49">
        <v>240</v>
      </c>
      <c r="AM46" s="49">
        <v>200</v>
      </c>
      <c r="AN46" s="49">
        <v>200</v>
      </c>
      <c r="AO46" s="49">
        <v>160</v>
      </c>
      <c r="AP46" s="49">
        <v>160</v>
      </c>
      <c r="AQ46" s="49">
        <v>160</v>
      </c>
      <c r="AR46" s="49">
        <v>150</v>
      </c>
      <c r="AS46" s="49">
        <v>150</v>
      </c>
      <c r="AT46" s="51" t="s">
        <v>94</v>
      </c>
      <c r="AU46" s="49">
        <v>150</v>
      </c>
      <c r="AV46" s="49">
        <v>150</v>
      </c>
      <c r="AW46" s="49">
        <v>150</v>
      </c>
      <c r="AX46" s="49">
        <v>150</v>
      </c>
      <c r="AY46" s="49">
        <v>150</v>
      </c>
      <c r="AZ46" s="49">
        <v>150</v>
      </c>
      <c r="BA46" s="49">
        <v>150</v>
      </c>
      <c r="BB46" s="49">
        <v>190</v>
      </c>
      <c r="BC46" s="49">
        <v>190</v>
      </c>
      <c r="BD46" s="49">
        <v>190</v>
      </c>
      <c r="BE46" s="49">
        <v>240</v>
      </c>
      <c r="BF46" s="49">
        <v>240</v>
      </c>
      <c r="BG46" s="49">
        <v>290</v>
      </c>
      <c r="BH46" s="49">
        <v>290</v>
      </c>
      <c r="BI46" s="49">
        <v>290</v>
      </c>
      <c r="BJ46" s="49">
        <v>290</v>
      </c>
      <c r="BK46" s="49">
        <v>330</v>
      </c>
    </row>
    <row r="47" spans="1:63">
      <c r="A47" s="6" t="s">
        <v>213</v>
      </c>
      <c r="B47" s="49">
        <v>45</v>
      </c>
      <c r="C47" s="49">
        <v>650</v>
      </c>
      <c r="D47" s="49">
        <v>650</v>
      </c>
      <c r="E47" s="49">
        <v>650</v>
      </c>
      <c r="F47" s="49">
        <v>650</v>
      </c>
      <c r="G47" s="49">
        <v>650</v>
      </c>
      <c r="H47" s="49">
        <v>620</v>
      </c>
      <c r="I47" s="49">
        <v>620</v>
      </c>
      <c r="J47" s="49">
        <v>590</v>
      </c>
      <c r="K47" s="49">
        <v>590</v>
      </c>
      <c r="L47" s="49">
        <v>560</v>
      </c>
      <c r="M47" s="49">
        <v>560</v>
      </c>
      <c r="N47" s="49">
        <v>540</v>
      </c>
      <c r="O47" s="49">
        <v>540</v>
      </c>
      <c r="P47" s="49">
        <v>500</v>
      </c>
      <c r="Q47" s="49">
        <v>500</v>
      </c>
      <c r="R47" s="49">
        <v>500</v>
      </c>
      <c r="S47" s="49">
        <v>500</v>
      </c>
      <c r="T47" s="49">
        <v>440</v>
      </c>
      <c r="U47" s="49">
        <v>440</v>
      </c>
      <c r="V47" s="49">
        <v>390</v>
      </c>
      <c r="W47" s="49">
        <v>390</v>
      </c>
      <c r="X47" s="49">
        <v>390</v>
      </c>
      <c r="Y47" s="49">
        <v>390</v>
      </c>
      <c r="Z47" s="49">
        <v>390</v>
      </c>
      <c r="AA47" s="49">
        <v>390</v>
      </c>
      <c r="AB47" s="49">
        <v>340</v>
      </c>
      <c r="AC47" s="49">
        <v>340</v>
      </c>
      <c r="AD47" s="49">
        <v>340</v>
      </c>
      <c r="AE47" s="49">
        <v>340</v>
      </c>
      <c r="AF47" s="49">
        <v>300</v>
      </c>
      <c r="AG47" s="49">
        <v>300</v>
      </c>
      <c r="AH47" s="49">
        <v>300</v>
      </c>
      <c r="AI47" s="49">
        <v>300</v>
      </c>
      <c r="AJ47" s="49">
        <v>240</v>
      </c>
      <c r="AK47" s="49">
        <v>240</v>
      </c>
      <c r="AL47" s="49">
        <v>240</v>
      </c>
      <c r="AM47" s="49">
        <v>200</v>
      </c>
      <c r="AN47" s="49">
        <v>200</v>
      </c>
      <c r="AO47" s="49">
        <v>160</v>
      </c>
      <c r="AP47" s="49">
        <v>160</v>
      </c>
      <c r="AQ47" s="49">
        <v>160</v>
      </c>
      <c r="AR47" s="49">
        <v>150</v>
      </c>
      <c r="AS47" s="49">
        <v>150</v>
      </c>
      <c r="AT47" s="49">
        <v>150</v>
      </c>
      <c r="AU47" s="51" t="s">
        <v>94</v>
      </c>
      <c r="AV47" s="49">
        <v>150</v>
      </c>
      <c r="AW47" s="49">
        <v>150</v>
      </c>
      <c r="AX47" s="49">
        <v>150</v>
      </c>
      <c r="AY47" s="49">
        <v>150</v>
      </c>
      <c r="AZ47" s="49">
        <v>150</v>
      </c>
      <c r="BA47" s="49">
        <v>150</v>
      </c>
      <c r="BB47" s="49">
        <v>190</v>
      </c>
      <c r="BC47" s="49">
        <v>190</v>
      </c>
      <c r="BD47" s="49">
        <v>190</v>
      </c>
      <c r="BE47" s="49">
        <v>240</v>
      </c>
      <c r="BF47" s="49">
        <v>240</v>
      </c>
      <c r="BG47" s="49">
        <v>290</v>
      </c>
      <c r="BH47" s="49">
        <v>290</v>
      </c>
      <c r="BI47" s="49">
        <v>290</v>
      </c>
      <c r="BJ47" s="49">
        <v>290</v>
      </c>
      <c r="BK47" s="49">
        <v>330</v>
      </c>
    </row>
    <row r="48" spans="1:63">
      <c r="A48" s="6" t="s">
        <v>214</v>
      </c>
      <c r="B48" s="49">
        <v>46</v>
      </c>
      <c r="C48" s="49">
        <v>690</v>
      </c>
      <c r="D48" s="49">
        <v>690</v>
      </c>
      <c r="E48" s="49">
        <v>690</v>
      </c>
      <c r="F48" s="49">
        <v>690</v>
      </c>
      <c r="G48" s="49">
        <v>690</v>
      </c>
      <c r="H48" s="49">
        <v>660</v>
      </c>
      <c r="I48" s="49">
        <v>660</v>
      </c>
      <c r="J48" s="49">
        <v>630</v>
      </c>
      <c r="K48" s="49">
        <v>630</v>
      </c>
      <c r="L48" s="49">
        <v>600</v>
      </c>
      <c r="M48" s="49">
        <v>600</v>
      </c>
      <c r="N48" s="49">
        <v>570</v>
      </c>
      <c r="O48" s="49">
        <v>570</v>
      </c>
      <c r="P48" s="49">
        <v>540</v>
      </c>
      <c r="Q48" s="49">
        <v>540</v>
      </c>
      <c r="R48" s="49">
        <v>540</v>
      </c>
      <c r="S48" s="49">
        <v>540</v>
      </c>
      <c r="T48" s="49">
        <v>480</v>
      </c>
      <c r="U48" s="49">
        <v>480</v>
      </c>
      <c r="V48" s="49">
        <v>430</v>
      </c>
      <c r="W48" s="49">
        <v>430</v>
      </c>
      <c r="X48" s="49">
        <v>430</v>
      </c>
      <c r="Y48" s="49">
        <v>430</v>
      </c>
      <c r="Z48" s="49">
        <v>430</v>
      </c>
      <c r="AA48" s="49">
        <v>430</v>
      </c>
      <c r="AB48" s="49">
        <v>370</v>
      </c>
      <c r="AC48" s="49">
        <v>370</v>
      </c>
      <c r="AD48" s="49">
        <v>370</v>
      </c>
      <c r="AE48" s="49">
        <v>370</v>
      </c>
      <c r="AF48" s="49">
        <v>340</v>
      </c>
      <c r="AG48" s="49">
        <v>340</v>
      </c>
      <c r="AH48" s="49">
        <v>340</v>
      </c>
      <c r="AI48" s="49">
        <v>340</v>
      </c>
      <c r="AJ48" s="49">
        <v>280</v>
      </c>
      <c r="AK48" s="49">
        <v>280</v>
      </c>
      <c r="AL48" s="49">
        <v>280</v>
      </c>
      <c r="AM48" s="49">
        <v>240</v>
      </c>
      <c r="AN48" s="49">
        <v>240</v>
      </c>
      <c r="AO48" s="49">
        <v>200</v>
      </c>
      <c r="AP48" s="49">
        <v>200</v>
      </c>
      <c r="AQ48" s="49">
        <v>200</v>
      </c>
      <c r="AR48" s="49">
        <v>150</v>
      </c>
      <c r="AS48" s="49">
        <v>150</v>
      </c>
      <c r="AT48" s="49">
        <v>150</v>
      </c>
      <c r="AU48" s="49">
        <v>150</v>
      </c>
      <c r="AV48" s="51" t="s">
        <v>94</v>
      </c>
      <c r="AW48" s="49">
        <v>150</v>
      </c>
      <c r="AX48" s="49">
        <v>150</v>
      </c>
      <c r="AY48" s="49">
        <v>150</v>
      </c>
      <c r="AZ48" s="49">
        <v>150</v>
      </c>
      <c r="BA48" s="49">
        <v>150</v>
      </c>
      <c r="BB48" s="49">
        <v>190</v>
      </c>
      <c r="BC48" s="49">
        <v>190</v>
      </c>
      <c r="BD48" s="49">
        <v>190</v>
      </c>
      <c r="BE48" s="49">
        <v>240</v>
      </c>
      <c r="BF48" s="49">
        <v>240</v>
      </c>
      <c r="BG48" s="49">
        <v>290</v>
      </c>
      <c r="BH48" s="49">
        <v>290</v>
      </c>
      <c r="BI48" s="49">
        <v>290</v>
      </c>
      <c r="BJ48" s="49">
        <v>290</v>
      </c>
      <c r="BK48" s="49">
        <v>330</v>
      </c>
    </row>
    <row r="49" spans="1:63">
      <c r="A49" s="6" t="s">
        <v>215</v>
      </c>
      <c r="B49" s="49">
        <v>47</v>
      </c>
      <c r="C49" s="49">
        <v>690</v>
      </c>
      <c r="D49" s="49">
        <v>690</v>
      </c>
      <c r="E49" s="49">
        <v>690</v>
      </c>
      <c r="F49" s="49">
        <v>690</v>
      </c>
      <c r="G49" s="49">
        <v>690</v>
      </c>
      <c r="H49" s="49">
        <v>660</v>
      </c>
      <c r="I49" s="49">
        <v>660</v>
      </c>
      <c r="J49" s="49">
        <v>630</v>
      </c>
      <c r="K49" s="49">
        <v>630</v>
      </c>
      <c r="L49" s="49">
        <v>600</v>
      </c>
      <c r="M49" s="49">
        <v>600</v>
      </c>
      <c r="N49" s="49">
        <v>570</v>
      </c>
      <c r="O49" s="49">
        <v>570</v>
      </c>
      <c r="P49" s="49">
        <v>540</v>
      </c>
      <c r="Q49" s="49">
        <v>540</v>
      </c>
      <c r="R49" s="49">
        <v>540</v>
      </c>
      <c r="S49" s="49">
        <v>540</v>
      </c>
      <c r="T49" s="49">
        <v>480</v>
      </c>
      <c r="U49" s="49">
        <v>480</v>
      </c>
      <c r="V49" s="49">
        <v>430</v>
      </c>
      <c r="W49" s="49">
        <v>430</v>
      </c>
      <c r="X49" s="49">
        <v>430</v>
      </c>
      <c r="Y49" s="49">
        <v>430</v>
      </c>
      <c r="Z49" s="49">
        <v>430</v>
      </c>
      <c r="AA49" s="49">
        <v>430</v>
      </c>
      <c r="AB49" s="49">
        <v>370</v>
      </c>
      <c r="AC49" s="49">
        <v>370</v>
      </c>
      <c r="AD49" s="49">
        <v>370</v>
      </c>
      <c r="AE49" s="49">
        <v>370</v>
      </c>
      <c r="AF49" s="49">
        <v>340</v>
      </c>
      <c r="AG49" s="49">
        <v>340</v>
      </c>
      <c r="AH49" s="49">
        <v>340</v>
      </c>
      <c r="AI49" s="49">
        <v>340</v>
      </c>
      <c r="AJ49" s="49">
        <v>280</v>
      </c>
      <c r="AK49" s="49">
        <v>280</v>
      </c>
      <c r="AL49" s="49">
        <v>280</v>
      </c>
      <c r="AM49" s="49">
        <v>240</v>
      </c>
      <c r="AN49" s="49">
        <v>240</v>
      </c>
      <c r="AO49" s="49">
        <v>200</v>
      </c>
      <c r="AP49" s="49">
        <v>200</v>
      </c>
      <c r="AQ49" s="49">
        <v>200</v>
      </c>
      <c r="AR49" s="49">
        <v>150</v>
      </c>
      <c r="AS49" s="49">
        <v>150</v>
      </c>
      <c r="AT49" s="49">
        <v>150</v>
      </c>
      <c r="AU49" s="49">
        <v>150</v>
      </c>
      <c r="AV49" s="49">
        <v>150</v>
      </c>
      <c r="AW49" s="51" t="s">
        <v>94</v>
      </c>
      <c r="AX49" s="49">
        <v>150</v>
      </c>
      <c r="AY49" s="49">
        <v>150</v>
      </c>
      <c r="AZ49" s="49">
        <v>150</v>
      </c>
      <c r="BA49" s="49">
        <v>150</v>
      </c>
      <c r="BB49" s="49">
        <v>190</v>
      </c>
      <c r="BC49" s="49">
        <v>190</v>
      </c>
      <c r="BD49" s="49">
        <v>190</v>
      </c>
      <c r="BE49" s="49">
        <v>240</v>
      </c>
      <c r="BF49" s="49">
        <v>240</v>
      </c>
      <c r="BG49" s="49">
        <v>290</v>
      </c>
      <c r="BH49" s="49">
        <v>290</v>
      </c>
      <c r="BI49" s="49">
        <v>290</v>
      </c>
      <c r="BJ49" s="49">
        <v>290</v>
      </c>
      <c r="BK49" s="49">
        <v>330</v>
      </c>
    </row>
    <row r="50" spans="1:63">
      <c r="A50" s="6" t="s">
        <v>216</v>
      </c>
      <c r="B50" s="49">
        <v>48</v>
      </c>
      <c r="C50" s="49">
        <v>690</v>
      </c>
      <c r="D50" s="49">
        <v>690</v>
      </c>
      <c r="E50" s="49">
        <v>690</v>
      </c>
      <c r="F50" s="49">
        <v>690</v>
      </c>
      <c r="G50" s="49">
        <v>690</v>
      </c>
      <c r="H50" s="49">
        <v>660</v>
      </c>
      <c r="I50" s="49">
        <v>660</v>
      </c>
      <c r="J50" s="49">
        <v>630</v>
      </c>
      <c r="K50" s="49">
        <v>630</v>
      </c>
      <c r="L50" s="49">
        <v>600</v>
      </c>
      <c r="M50" s="49">
        <v>600</v>
      </c>
      <c r="N50" s="49">
        <v>570</v>
      </c>
      <c r="O50" s="49">
        <v>570</v>
      </c>
      <c r="P50" s="49">
        <v>540</v>
      </c>
      <c r="Q50" s="49">
        <v>540</v>
      </c>
      <c r="R50" s="49">
        <v>540</v>
      </c>
      <c r="S50" s="49">
        <v>540</v>
      </c>
      <c r="T50" s="49">
        <v>480</v>
      </c>
      <c r="U50" s="49">
        <v>480</v>
      </c>
      <c r="V50" s="49">
        <v>430</v>
      </c>
      <c r="W50" s="49">
        <v>430</v>
      </c>
      <c r="X50" s="49">
        <v>430</v>
      </c>
      <c r="Y50" s="49">
        <v>430</v>
      </c>
      <c r="Z50" s="49">
        <v>430</v>
      </c>
      <c r="AA50" s="49">
        <v>430</v>
      </c>
      <c r="AB50" s="49">
        <v>370</v>
      </c>
      <c r="AC50" s="49">
        <v>370</v>
      </c>
      <c r="AD50" s="49">
        <v>370</v>
      </c>
      <c r="AE50" s="49">
        <v>370</v>
      </c>
      <c r="AF50" s="49">
        <v>340</v>
      </c>
      <c r="AG50" s="49">
        <v>340</v>
      </c>
      <c r="AH50" s="49">
        <v>340</v>
      </c>
      <c r="AI50" s="49">
        <v>340</v>
      </c>
      <c r="AJ50" s="49">
        <v>280</v>
      </c>
      <c r="AK50" s="49">
        <v>280</v>
      </c>
      <c r="AL50" s="49">
        <v>280</v>
      </c>
      <c r="AM50" s="49">
        <v>240</v>
      </c>
      <c r="AN50" s="49">
        <v>240</v>
      </c>
      <c r="AO50" s="49">
        <v>200</v>
      </c>
      <c r="AP50" s="49">
        <v>200</v>
      </c>
      <c r="AQ50" s="49">
        <v>200</v>
      </c>
      <c r="AR50" s="49">
        <v>150</v>
      </c>
      <c r="AS50" s="49">
        <v>150</v>
      </c>
      <c r="AT50" s="49">
        <v>150</v>
      </c>
      <c r="AU50" s="49">
        <v>150</v>
      </c>
      <c r="AV50" s="49">
        <v>150</v>
      </c>
      <c r="AW50" s="49">
        <v>150</v>
      </c>
      <c r="AX50" s="51" t="s">
        <v>94</v>
      </c>
      <c r="AY50" s="49">
        <v>150</v>
      </c>
      <c r="AZ50" s="49">
        <v>150</v>
      </c>
      <c r="BA50" s="49">
        <v>150</v>
      </c>
      <c r="BB50" s="49">
        <v>190</v>
      </c>
      <c r="BC50" s="49">
        <v>190</v>
      </c>
      <c r="BD50" s="49">
        <v>190</v>
      </c>
      <c r="BE50" s="49">
        <v>240</v>
      </c>
      <c r="BF50" s="49">
        <v>240</v>
      </c>
      <c r="BG50" s="49">
        <v>290</v>
      </c>
      <c r="BH50" s="49">
        <v>290</v>
      </c>
      <c r="BI50" s="49">
        <v>290</v>
      </c>
      <c r="BJ50" s="49">
        <v>290</v>
      </c>
      <c r="BK50" s="49">
        <v>330</v>
      </c>
    </row>
    <row r="51" spans="1:63">
      <c r="A51" s="6" t="s">
        <v>217</v>
      </c>
      <c r="B51" s="49">
        <v>49</v>
      </c>
      <c r="C51" s="49">
        <v>720</v>
      </c>
      <c r="D51" s="49">
        <v>720</v>
      </c>
      <c r="E51" s="49">
        <v>720</v>
      </c>
      <c r="F51" s="49">
        <v>720</v>
      </c>
      <c r="G51" s="49">
        <v>720</v>
      </c>
      <c r="H51" s="49">
        <v>690</v>
      </c>
      <c r="I51" s="49">
        <v>690</v>
      </c>
      <c r="J51" s="49">
        <v>660</v>
      </c>
      <c r="K51" s="49">
        <v>660</v>
      </c>
      <c r="L51" s="49">
        <v>630</v>
      </c>
      <c r="M51" s="49">
        <v>630</v>
      </c>
      <c r="N51" s="49">
        <v>600</v>
      </c>
      <c r="O51" s="49">
        <v>600</v>
      </c>
      <c r="P51" s="49">
        <v>570</v>
      </c>
      <c r="Q51" s="49">
        <v>570</v>
      </c>
      <c r="R51" s="49">
        <v>570</v>
      </c>
      <c r="S51" s="49">
        <v>570</v>
      </c>
      <c r="T51" s="49">
        <v>520</v>
      </c>
      <c r="U51" s="49">
        <v>520</v>
      </c>
      <c r="V51" s="49">
        <v>460</v>
      </c>
      <c r="W51" s="49">
        <v>460</v>
      </c>
      <c r="X51" s="49">
        <v>460</v>
      </c>
      <c r="Y51" s="49">
        <v>460</v>
      </c>
      <c r="Z51" s="49">
        <v>460</v>
      </c>
      <c r="AA51" s="49">
        <v>460</v>
      </c>
      <c r="AB51" s="49">
        <v>410</v>
      </c>
      <c r="AC51" s="49">
        <v>410</v>
      </c>
      <c r="AD51" s="49">
        <v>410</v>
      </c>
      <c r="AE51" s="49">
        <v>410</v>
      </c>
      <c r="AF51" s="49">
        <v>370</v>
      </c>
      <c r="AG51" s="49">
        <v>370</v>
      </c>
      <c r="AH51" s="49">
        <v>370</v>
      </c>
      <c r="AI51" s="49">
        <v>370</v>
      </c>
      <c r="AJ51" s="49">
        <v>320</v>
      </c>
      <c r="AK51" s="49">
        <v>320</v>
      </c>
      <c r="AL51" s="49">
        <v>320</v>
      </c>
      <c r="AM51" s="49">
        <v>280</v>
      </c>
      <c r="AN51" s="49">
        <v>280</v>
      </c>
      <c r="AO51" s="49">
        <v>250</v>
      </c>
      <c r="AP51" s="49">
        <v>250</v>
      </c>
      <c r="AQ51" s="49">
        <v>250</v>
      </c>
      <c r="AR51" s="49">
        <v>190</v>
      </c>
      <c r="AS51" s="49">
        <v>190</v>
      </c>
      <c r="AT51" s="49">
        <v>150</v>
      </c>
      <c r="AU51" s="49">
        <v>150</v>
      </c>
      <c r="AV51" s="49">
        <v>150</v>
      </c>
      <c r="AW51" s="49">
        <v>150</v>
      </c>
      <c r="AX51" s="49">
        <v>150</v>
      </c>
      <c r="AY51" s="51" t="s">
        <v>94</v>
      </c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</row>
    <row r="52" spans="1:63">
      <c r="A52" s="6" t="s">
        <v>218</v>
      </c>
      <c r="B52" s="49">
        <v>50</v>
      </c>
      <c r="C52" s="49">
        <v>720</v>
      </c>
      <c r="D52" s="49">
        <v>720</v>
      </c>
      <c r="E52" s="49">
        <v>720</v>
      </c>
      <c r="F52" s="49">
        <v>720</v>
      </c>
      <c r="G52" s="49">
        <v>720</v>
      </c>
      <c r="H52" s="49">
        <v>690</v>
      </c>
      <c r="I52" s="49">
        <v>690</v>
      </c>
      <c r="J52" s="49">
        <v>660</v>
      </c>
      <c r="K52" s="49">
        <v>660</v>
      </c>
      <c r="L52" s="49">
        <v>630</v>
      </c>
      <c r="M52" s="49">
        <v>630</v>
      </c>
      <c r="N52" s="49">
        <v>600</v>
      </c>
      <c r="O52" s="49">
        <v>600</v>
      </c>
      <c r="P52" s="49">
        <v>570</v>
      </c>
      <c r="Q52" s="49">
        <v>570</v>
      </c>
      <c r="R52" s="49">
        <v>570</v>
      </c>
      <c r="S52" s="49">
        <v>570</v>
      </c>
      <c r="T52" s="49">
        <v>520</v>
      </c>
      <c r="U52" s="49">
        <v>520</v>
      </c>
      <c r="V52" s="49">
        <v>460</v>
      </c>
      <c r="W52" s="49">
        <v>460</v>
      </c>
      <c r="X52" s="49">
        <v>460</v>
      </c>
      <c r="Y52" s="49">
        <v>460</v>
      </c>
      <c r="Z52" s="49">
        <v>460</v>
      </c>
      <c r="AA52" s="49">
        <v>460</v>
      </c>
      <c r="AB52" s="49">
        <v>410</v>
      </c>
      <c r="AC52" s="49">
        <v>410</v>
      </c>
      <c r="AD52" s="49">
        <v>410</v>
      </c>
      <c r="AE52" s="49">
        <v>410</v>
      </c>
      <c r="AF52" s="49">
        <v>370</v>
      </c>
      <c r="AG52" s="49">
        <v>370</v>
      </c>
      <c r="AH52" s="49">
        <v>370</v>
      </c>
      <c r="AI52" s="49">
        <v>370</v>
      </c>
      <c r="AJ52" s="49">
        <v>320</v>
      </c>
      <c r="AK52" s="49">
        <v>320</v>
      </c>
      <c r="AL52" s="49">
        <v>320</v>
      </c>
      <c r="AM52" s="49">
        <v>280</v>
      </c>
      <c r="AN52" s="49">
        <v>280</v>
      </c>
      <c r="AO52" s="49">
        <v>250</v>
      </c>
      <c r="AP52" s="49">
        <v>250</v>
      </c>
      <c r="AQ52" s="49">
        <v>250</v>
      </c>
      <c r="AR52" s="49">
        <v>190</v>
      </c>
      <c r="AS52" s="49">
        <v>190</v>
      </c>
      <c r="AT52" s="49">
        <v>150</v>
      </c>
      <c r="AU52" s="49">
        <v>150</v>
      </c>
      <c r="AV52" s="49">
        <v>150</v>
      </c>
      <c r="AW52" s="49">
        <v>150</v>
      </c>
      <c r="AX52" s="49">
        <v>150</v>
      </c>
      <c r="AY52" s="49">
        <v>150</v>
      </c>
      <c r="AZ52" s="51" t="s">
        <v>94</v>
      </c>
      <c r="BA52" s="49">
        <v>150</v>
      </c>
      <c r="BB52" s="49">
        <v>150</v>
      </c>
      <c r="BC52" s="49">
        <v>150</v>
      </c>
      <c r="BD52" s="49">
        <v>150</v>
      </c>
      <c r="BE52" s="49">
        <v>150</v>
      </c>
      <c r="BF52" s="49">
        <v>150</v>
      </c>
      <c r="BG52" s="49">
        <v>210</v>
      </c>
      <c r="BH52" s="49">
        <v>210</v>
      </c>
      <c r="BI52" s="49">
        <v>210</v>
      </c>
      <c r="BJ52" s="49">
        <v>210</v>
      </c>
      <c r="BK52" s="49">
        <v>250</v>
      </c>
    </row>
    <row r="53" spans="1:63">
      <c r="A53" s="6" t="s">
        <v>219</v>
      </c>
      <c r="B53" s="49">
        <v>51</v>
      </c>
      <c r="C53" s="49">
        <v>720</v>
      </c>
      <c r="D53" s="49">
        <v>720</v>
      </c>
      <c r="E53" s="49">
        <v>720</v>
      </c>
      <c r="F53" s="49">
        <v>720</v>
      </c>
      <c r="G53" s="49">
        <v>720</v>
      </c>
      <c r="H53" s="49">
        <v>690</v>
      </c>
      <c r="I53" s="49">
        <v>690</v>
      </c>
      <c r="J53" s="49">
        <v>660</v>
      </c>
      <c r="K53" s="49">
        <v>660</v>
      </c>
      <c r="L53" s="49">
        <v>630</v>
      </c>
      <c r="M53" s="49">
        <v>630</v>
      </c>
      <c r="N53" s="49">
        <v>600</v>
      </c>
      <c r="O53" s="49">
        <v>600</v>
      </c>
      <c r="P53" s="49">
        <v>570</v>
      </c>
      <c r="Q53" s="49">
        <v>570</v>
      </c>
      <c r="R53" s="49">
        <v>570</v>
      </c>
      <c r="S53" s="49">
        <v>570</v>
      </c>
      <c r="T53" s="49">
        <v>520</v>
      </c>
      <c r="U53" s="49">
        <v>520</v>
      </c>
      <c r="V53" s="49">
        <v>460</v>
      </c>
      <c r="W53" s="49">
        <v>460</v>
      </c>
      <c r="X53" s="49">
        <v>460</v>
      </c>
      <c r="Y53" s="49">
        <v>460</v>
      </c>
      <c r="Z53" s="49">
        <v>460</v>
      </c>
      <c r="AA53" s="49">
        <v>460</v>
      </c>
      <c r="AB53" s="49">
        <v>410</v>
      </c>
      <c r="AC53" s="49">
        <v>410</v>
      </c>
      <c r="AD53" s="49">
        <v>410</v>
      </c>
      <c r="AE53" s="49">
        <v>410</v>
      </c>
      <c r="AF53" s="49">
        <v>370</v>
      </c>
      <c r="AG53" s="49">
        <v>370</v>
      </c>
      <c r="AH53" s="49">
        <v>370</v>
      </c>
      <c r="AI53" s="49">
        <v>370</v>
      </c>
      <c r="AJ53" s="49">
        <v>320</v>
      </c>
      <c r="AK53" s="49">
        <v>320</v>
      </c>
      <c r="AL53" s="49">
        <v>320</v>
      </c>
      <c r="AM53" s="49">
        <v>280</v>
      </c>
      <c r="AN53" s="49">
        <v>280</v>
      </c>
      <c r="AO53" s="49">
        <v>250</v>
      </c>
      <c r="AP53" s="49">
        <v>250</v>
      </c>
      <c r="AQ53" s="49">
        <v>250</v>
      </c>
      <c r="AR53" s="49">
        <v>190</v>
      </c>
      <c r="AS53" s="49">
        <v>190</v>
      </c>
      <c r="AT53" s="49">
        <v>150</v>
      </c>
      <c r="AU53" s="49">
        <v>150</v>
      </c>
      <c r="AV53" s="49">
        <v>150</v>
      </c>
      <c r="AW53" s="49">
        <v>150</v>
      </c>
      <c r="AX53" s="49">
        <v>150</v>
      </c>
      <c r="AY53" s="49">
        <v>150</v>
      </c>
      <c r="AZ53" s="49">
        <v>150</v>
      </c>
      <c r="BA53" s="51" t="s">
        <v>94</v>
      </c>
      <c r="BB53" s="49">
        <v>150</v>
      </c>
      <c r="BC53" s="49">
        <v>150</v>
      </c>
      <c r="BD53" s="49">
        <v>150</v>
      </c>
      <c r="BE53" s="49">
        <v>150</v>
      </c>
      <c r="BF53" s="49">
        <v>150</v>
      </c>
      <c r="BG53" s="49">
        <v>210</v>
      </c>
      <c r="BH53" s="49">
        <v>210</v>
      </c>
      <c r="BI53" s="49">
        <v>210</v>
      </c>
      <c r="BJ53" s="49">
        <v>210</v>
      </c>
      <c r="BK53" s="49">
        <v>250</v>
      </c>
    </row>
    <row r="54" spans="1:63">
      <c r="A54" s="6" t="s">
        <v>220</v>
      </c>
      <c r="B54" s="49">
        <v>52</v>
      </c>
      <c r="C54" s="49">
        <v>750</v>
      </c>
      <c r="D54" s="49">
        <v>750</v>
      </c>
      <c r="E54" s="49">
        <v>750</v>
      </c>
      <c r="F54" s="49">
        <v>750</v>
      </c>
      <c r="G54" s="49">
        <v>750</v>
      </c>
      <c r="H54" s="49">
        <v>720</v>
      </c>
      <c r="I54" s="49">
        <v>720</v>
      </c>
      <c r="J54" s="49">
        <v>690</v>
      </c>
      <c r="K54" s="49">
        <v>690</v>
      </c>
      <c r="L54" s="49">
        <v>660</v>
      </c>
      <c r="M54" s="49">
        <v>660</v>
      </c>
      <c r="N54" s="49">
        <v>640</v>
      </c>
      <c r="O54" s="49">
        <v>640</v>
      </c>
      <c r="P54" s="49">
        <v>600</v>
      </c>
      <c r="Q54" s="49">
        <v>600</v>
      </c>
      <c r="R54" s="49">
        <v>600</v>
      </c>
      <c r="S54" s="49">
        <v>600</v>
      </c>
      <c r="T54" s="49">
        <v>550</v>
      </c>
      <c r="U54" s="49">
        <v>550</v>
      </c>
      <c r="V54" s="49">
        <v>500</v>
      </c>
      <c r="W54" s="49">
        <v>500</v>
      </c>
      <c r="X54" s="49">
        <v>500</v>
      </c>
      <c r="Y54" s="49">
        <v>500</v>
      </c>
      <c r="Z54" s="49">
        <v>500</v>
      </c>
      <c r="AA54" s="49">
        <v>500</v>
      </c>
      <c r="AB54" s="49">
        <v>450</v>
      </c>
      <c r="AC54" s="49">
        <v>450</v>
      </c>
      <c r="AD54" s="49">
        <v>450</v>
      </c>
      <c r="AE54" s="49">
        <v>450</v>
      </c>
      <c r="AF54" s="49">
        <v>410</v>
      </c>
      <c r="AG54" s="49">
        <v>410</v>
      </c>
      <c r="AH54" s="49">
        <v>410</v>
      </c>
      <c r="AI54" s="49">
        <v>410</v>
      </c>
      <c r="AJ54" s="49">
        <v>360</v>
      </c>
      <c r="AK54" s="49">
        <v>360</v>
      </c>
      <c r="AL54" s="49">
        <v>360</v>
      </c>
      <c r="AM54" s="49">
        <v>320</v>
      </c>
      <c r="AN54" s="49">
        <v>320</v>
      </c>
      <c r="AO54" s="49">
        <v>290</v>
      </c>
      <c r="AP54" s="49">
        <v>290</v>
      </c>
      <c r="AQ54" s="49">
        <v>290</v>
      </c>
      <c r="AR54" s="49">
        <v>240</v>
      </c>
      <c r="AS54" s="49">
        <v>240</v>
      </c>
      <c r="AT54" s="49">
        <v>190</v>
      </c>
      <c r="AU54" s="49">
        <v>190</v>
      </c>
      <c r="AV54" s="49">
        <v>190</v>
      </c>
      <c r="AW54" s="49">
        <v>190</v>
      </c>
      <c r="AX54" s="49">
        <v>190</v>
      </c>
      <c r="AY54" s="49">
        <v>150</v>
      </c>
      <c r="AZ54" s="49">
        <v>150</v>
      </c>
      <c r="BA54" s="49">
        <v>150</v>
      </c>
      <c r="BB54" s="51" t="s">
        <v>94</v>
      </c>
      <c r="BC54" s="49">
        <v>150</v>
      </c>
      <c r="BD54" s="49">
        <v>150</v>
      </c>
      <c r="BE54" s="49">
        <v>150</v>
      </c>
      <c r="BF54" s="49">
        <v>150</v>
      </c>
      <c r="BG54" s="49">
        <v>170</v>
      </c>
      <c r="BH54" s="49">
        <v>170</v>
      </c>
      <c r="BI54" s="49">
        <v>170</v>
      </c>
      <c r="BJ54" s="49">
        <v>170</v>
      </c>
      <c r="BK54" s="49">
        <v>200</v>
      </c>
    </row>
    <row r="55" spans="1:63">
      <c r="A55" s="6" t="s">
        <v>221</v>
      </c>
      <c r="B55" s="49">
        <v>53</v>
      </c>
      <c r="C55" s="49">
        <v>750</v>
      </c>
      <c r="D55" s="49">
        <v>750</v>
      </c>
      <c r="E55" s="49">
        <v>750</v>
      </c>
      <c r="F55" s="49">
        <v>750</v>
      </c>
      <c r="G55" s="49">
        <v>750</v>
      </c>
      <c r="H55" s="49">
        <v>720</v>
      </c>
      <c r="I55" s="49">
        <v>720</v>
      </c>
      <c r="J55" s="49">
        <v>690</v>
      </c>
      <c r="K55" s="49">
        <v>690</v>
      </c>
      <c r="L55" s="49">
        <v>660</v>
      </c>
      <c r="M55" s="49">
        <v>660</v>
      </c>
      <c r="N55" s="49">
        <v>640</v>
      </c>
      <c r="O55" s="49">
        <v>640</v>
      </c>
      <c r="P55" s="49">
        <v>600</v>
      </c>
      <c r="Q55" s="49">
        <v>600</v>
      </c>
      <c r="R55" s="49">
        <v>600</v>
      </c>
      <c r="S55" s="49">
        <v>600</v>
      </c>
      <c r="T55" s="49">
        <v>550</v>
      </c>
      <c r="U55" s="49">
        <v>550</v>
      </c>
      <c r="V55" s="49">
        <v>500</v>
      </c>
      <c r="W55" s="49">
        <v>500</v>
      </c>
      <c r="X55" s="49">
        <v>500</v>
      </c>
      <c r="Y55" s="49">
        <v>500</v>
      </c>
      <c r="Z55" s="49">
        <v>500</v>
      </c>
      <c r="AA55" s="49">
        <v>500</v>
      </c>
      <c r="AB55" s="49">
        <v>450</v>
      </c>
      <c r="AC55" s="49">
        <v>450</v>
      </c>
      <c r="AD55" s="49">
        <v>450</v>
      </c>
      <c r="AE55" s="49">
        <v>450</v>
      </c>
      <c r="AF55" s="49">
        <v>410</v>
      </c>
      <c r="AG55" s="49">
        <v>410</v>
      </c>
      <c r="AH55" s="49">
        <v>410</v>
      </c>
      <c r="AI55" s="49">
        <v>410</v>
      </c>
      <c r="AJ55" s="49">
        <v>360</v>
      </c>
      <c r="AK55" s="49">
        <v>360</v>
      </c>
      <c r="AL55" s="49">
        <v>360</v>
      </c>
      <c r="AM55" s="49">
        <v>320</v>
      </c>
      <c r="AN55" s="49">
        <v>320</v>
      </c>
      <c r="AO55" s="49">
        <v>290</v>
      </c>
      <c r="AP55" s="49">
        <v>290</v>
      </c>
      <c r="AQ55" s="49">
        <v>290</v>
      </c>
      <c r="AR55" s="49">
        <v>240</v>
      </c>
      <c r="AS55" s="49">
        <v>240</v>
      </c>
      <c r="AT55" s="49">
        <v>190</v>
      </c>
      <c r="AU55" s="49">
        <v>190</v>
      </c>
      <c r="AV55" s="49">
        <v>190</v>
      </c>
      <c r="AW55" s="49">
        <v>190</v>
      </c>
      <c r="AX55" s="49">
        <v>190</v>
      </c>
      <c r="AY55" s="49">
        <v>150</v>
      </c>
      <c r="AZ55" s="49">
        <v>150</v>
      </c>
      <c r="BA55" s="49">
        <v>150</v>
      </c>
      <c r="BB55" s="49">
        <v>150</v>
      </c>
      <c r="BC55" s="51" t="s">
        <v>94</v>
      </c>
      <c r="BD55" s="49">
        <v>150</v>
      </c>
      <c r="BE55" s="49">
        <v>150</v>
      </c>
      <c r="BF55" s="49">
        <v>150</v>
      </c>
      <c r="BG55" s="49">
        <v>170</v>
      </c>
      <c r="BH55" s="49">
        <v>170</v>
      </c>
      <c r="BI55" s="49">
        <v>170</v>
      </c>
      <c r="BJ55" s="49">
        <v>170</v>
      </c>
      <c r="BK55" s="49">
        <v>200</v>
      </c>
    </row>
    <row r="56" spans="1:63">
      <c r="A56" s="6" t="s">
        <v>222</v>
      </c>
      <c r="B56" s="49">
        <v>54</v>
      </c>
      <c r="C56" s="49">
        <v>750</v>
      </c>
      <c r="D56" s="49">
        <v>750</v>
      </c>
      <c r="E56" s="49">
        <v>750</v>
      </c>
      <c r="F56" s="49">
        <v>750</v>
      </c>
      <c r="G56" s="49">
        <v>750</v>
      </c>
      <c r="H56" s="49">
        <v>720</v>
      </c>
      <c r="I56" s="49">
        <v>720</v>
      </c>
      <c r="J56" s="49">
        <v>690</v>
      </c>
      <c r="K56" s="49">
        <v>690</v>
      </c>
      <c r="L56" s="49">
        <v>660</v>
      </c>
      <c r="M56" s="49">
        <v>660</v>
      </c>
      <c r="N56" s="49">
        <v>640</v>
      </c>
      <c r="O56" s="49">
        <v>640</v>
      </c>
      <c r="P56" s="49">
        <v>600</v>
      </c>
      <c r="Q56" s="49">
        <v>600</v>
      </c>
      <c r="R56" s="49">
        <v>600</v>
      </c>
      <c r="S56" s="49">
        <v>600</v>
      </c>
      <c r="T56" s="49">
        <v>550</v>
      </c>
      <c r="U56" s="49">
        <v>550</v>
      </c>
      <c r="V56" s="49">
        <v>500</v>
      </c>
      <c r="W56" s="49">
        <v>500</v>
      </c>
      <c r="X56" s="49">
        <v>500</v>
      </c>
      <c r="Y56" s="49">
        <v>500</v>
      </c>
      <c r="Z56" s="49">
        <v>500</v>
      </c>
      <c r="AA56" s="49">
        <v>500</v>
      </c>
      <c r="AB56" s="49">
        <v>450</v>
      </c>
      <c r="AC56" s="49">
        <v>450</v>
      </c>
      <c r="AD56" s="49">
        <v>450</v>
      </c>
      <c r="AE56" s="49">
        <v>450</v>
      </c>
      <c r="AF56" s="49">
        <v>410</v>
      </c>
      <c r="AG56" s="49">
        <v>410</v>
      </c>
      <c r="AH56" s="49">
        <v>410</v>
      </c>
      <c r="AI56" s="49">
        <v>410</v>
      </c>
      <c r="AJ56" s="49">
        <v>360</v>
      </c>
      <c r="AK56" s="49">
        <v>360</v>
      </c>
      <c r="AL56" s="49">
        <v>360</v>
      </c>
      <c r="AM56" s="49">
        <v>320</v>
      </c>
      <c r="AN56" s="49">
        <v>320</v>
      </c>
      <c r="AO56" s="49">
        <v>290</v>
      </c>
      <c r="AP56" s="49">
        <v>290</v>
      </c>
      <c r="AQ56" s="49">
        <v>290</v>
      </c>
      <c r="AR56" s="49">
        <v>240</v>
      </c>
      <c r="AS56" s="49">
        <v>240</v>
      </c>
      <c r="AT56" s="49">
        <v>190</v>
      </c>
      <c r="AU56" s="49">
        <v>190</v>
      </c>
      <c r="AV56" s="49">
        <v>190</v>
      </c>
      <c r="AW56" s="49">
        <v>190</v>
      </c>
      <c r="AX56" s="49">
        <v>190</v>
      </c>
      <c r="AY56" s="49">
        <v>150</v>
      </c>
      <c r="AZ56" s="49">
        <v>150</v>
      </c>
      <c r="BA56" s="49">
        <v>150</v>
      </c>
      <c r="BB56" s="49">
        <v>150</v>
      </c>
      <c r="BC56" s="49">
        <v>150</v>
      </c>
      <c r="BD56" s="51" t="s">
        <v>94</v>
      </c>
      <c r="BE56" s="49">
        <v>150</v>
      </c>
      <c r="BF56" s="49">
        <v>150</v>
      </c>
      <c r="BG56" s="49">
        <v>170</v>
      </c>
      <c r="BH56" s="49">
        <v>170</v>
      </c>
      <c r="BI56" s="49">
        <v>170</v>
      </c>
      <c r="BJ56" s="49">
        <v>170</v>
      </c>
      <c r="BK56" s="49">
        <v>200</v>
      </c>
    </row>
    <row r="57" spans="1:63">
      <c r="A57" s="6" t="s">
        <v>223</v>
      </c>
      <c r="B57" s="49">
        <v>55</v>
      </c>
      <c r="C57" s="49">
        <v>780</v>
      </c>
      <c r="D57" s="49">
        <v>780</v>
      </c>
      <c r="E57" s="49">
        <v>780</v>
      </c>
      <c r="F57" s="49">
        <v>780</v>
      </c>
      <c r="G57" s="49">
        <v>780</v>
      </c>
      <c r="H57" s="49">
        <v>750</v>
      </c>
      <c r="I57" s="49">
        <v>750</v>
      </c>
      <c r="J57" s="49">
        <v>730</v>
      </c>
      <c r="K57" s="49">
        <v>730</v>
      </c>
      <c r="L57" s="49">
        <v>700</v>
      </c>
      <c r="M57" s="49">
        <v>700</v>
      </c>
      <c r="N57" s="49">
        <v>670</v>
      </c>
      <c r="O57" s="49">
        <v>670</v>
      </c>
      <c r="P57" s="49">
        <v>640</v>
      </c>
      <c r="Q57" s="49">
        <v>640</v>
      </c>
      <c r="R57" s="49">
        <v>640</v>
      </c>
      <c r="S57" s="49">
        <v>640</v>
      </c>
      <c r="T57" s="49">
        <v>590</v>
      </c>
      <c r="U57" s="49">
        <v>590</v>
      </c>
      <c r="V57" s="49">
        <v>540</v>
      </c>
      <c r="W57" s="49">
        <v>540</v>
      </c>
      <c r="X57" s="49">
        <v>540</v>
      </c>
      <c r="Y57" s="49">
        <v>540</v>
      </c>
      <c r="Z57" s="49">
        <v>540</v>
      </c>
      <c r="AA57" s="49">
        <v>540</v>
      </c>
      <c r="AB57" s="49">
        <v>490</v>
      </c>
      <c r="AC57" s="49">
        <v>490</v>
      </c>
      <c r="AD57" s="49">
        <v>490</v>
      </c>
      <c r="AE57" s="49">
        <v>490</v>
      </c>
      <c r="AF57" s="49">
        <v>450</v>
      </c>
      <c r="AG57" s="49">
        <v>450</v>
      </c>
      <c r="AH57" s="49">
        <v>450</v>
      </c>
      <c r="AI57" s="49">
        <v>450</v>
      </c>
      <c r="AJ57" s="49">
        <v>400</v>
      </c>
      <c r="AK57" s="49">
        <v>400</v>
      </c>
      <c r="AL57" s="49">
        <v>400</v>
      </c>
      <c r="AM57" s="49">
        <v>360</v>
      </c>
      <c r="AN57" s="49">
        <v>360</v>
      </c>
      <c r="AO57" s="49">
        <v>330</v>
      </c>
      <c r="AP57" s="49">
        <v>330</v>
      </c>
      <c r="AQ57" s="49">
        <v>330</v>
      </c>
      <c r="AR57" s="49">
        <v>280</v>
      </c>
      <c r="AS57" s="49">
        <v>280</v>
      </c>
      <c r="AT57" s="49">
        <v>240</v>
      </c>
      <c r="AU57" s="49">
        <v>240</v>
      </c>
      <c r="AV57" s="49">
        <v>240</v>
      </c>
      <c r="AW57" s="49">
        <v>240</v>
      </c>
      <c r="AX57" s="49">
        <v>240</v>
      </c>
      <c r="AY57" s="49">
        <v>150</v>
      </c>
      <c r="AZ57" s="49">
        <v>150</v>
      </c>
      <c r="BA57" s="49">
        <v>150</v>
      </c>
      <c r="BB57" s="49">
        <v>150</v>
      </c>
      <c r="BC57" s="49">
        <v>150</v>
      </c>
      <c r="BD57" s="49">
        <v>150</v>
      </c>
      <c r="BE57" s="51" t="s">
        <v>94</v>
      </c>
      <c r="BF57" s="49">
        <v>150</v>
      </c>
      <c r="BG57" s="49">
        <v>150</v>
      </c>
      <c r="BH57" s="49">
        <v>150</v>
      </c>
      <c r="BI57" s="49">
        <v>150</v>
      </c>
      <c r="BJ57" s="49">
        <v>150</v>
      </c>
      <c r="BK57" s="49">
        <v>150</v>
      </c>
    </row>
    <row r="58" spans="1:63">
      <c r="A58" s="6" t="s">
        <v>224</v>
      </c>
      <c r="B58" s="49">
        <v>56</v>
      </c>
      <c r="C58" s="49">
        <v>780</v>
      </c>
      <c r="D58" s="49">
        <v>780</v>
      </c>
      <c r="E58" s="49">
        <v>780</v>
      </c>
      <c r="F58" s="49">
        <v>780</v>
      </c>
      <c r="G58" s="49">
        <v>780</v>
      </c>
      <c r="H58" s="49">
        <v>750</v>
      </c>
      <c r="I58" s="49">
        <v>750</v>
      </c>
      <c r="J58" s="49">
        <v>730</v>
      </c>
      <c r="K58" s="49">
        <v>730</v>
      </c>
      <c r="L58" s="49">
        <v>700</v>
      </c>
      <c r="M58" s="49">
        <v>700</v>
      </c>
      <c r="N58" s="49">
        <v>670</v>
      </c>
      <c r="O58" s="49">
        <v>670</v>
      </c>
      <c r="P58" s="49">
        <v>640</v>
      </c>
      <c r="Q58" s="49">
        <v>640</v>
      </c>
      <c r="R58" s="49">
        <v>640</v>
      </c>
      <c r="S58" s="49">
        <v>640</v>
      </c>
      <c r="T58" s="49">
        <v>590</v>
      </c>
      <c r="U58" s="49">
        <v>590</v>
      </c>
      <c r="V58" s="49">
        <v>540</v>
      </c>
      <c r="W58" s="49">
        <v>540</v>
      </c>
      <c r="X58" s="49">
        <v>540</v>
      </c>
      <c r="Y58" s="49">
        <v>540</v>
      </c>
      <c r="Z58" s="49">
        <v>540</v>
      </c>
      <c r="AA58" s="49">
        <v>540</v>
      </c>
      <c r="AB58" s="49">
        <v>490</v>
      </c>
      <c r="AC58" s="49">
        <v>490</v>
      </c>
      <c r="AD58" s="49">
        <v>490</v>
      </c>
      <c r="AE58" s="49">
        <v>490</v>
      </c>
      <c r="AF58" s="49">
        <v>450</v>
      </c>
      <c r="AG58" s="49">
        <v>450</v>
      </c>
      <c r="AH58" s="49">
        <v>450</v>
      </c>
      <c r="AI58" s="49">
        <v>450</v>
      </c>
      <c r="AJ58" s="49">
        <v>400</v>
      </c>
      <c r="AK58" s="49">
        <v>400</v>
      </c>
      <c r="AL58" s="49">
        <v>400</v>
      </c>
      <c r="AM58" s="49">
        <v>360</v>
      </c>
      <c r="AN58" s="49">
        <v>360</v>
      </c>
      <c r="AO58" s="49">
        <v>330</v>
      </c>
      <c r="AP58" s="49">
        <v>330</v>
      </c>
      <c r="AQ58" s="49">
        <v>330</v>
      </c>
      <c r="AR58" s="49">
        <v>280</v>
      </c>
      <c r="AS58" s="49">
        <v>280</v>
      </c>
      <c r="AT58" s="49">
        <v>240</v>
      </c>
      <c r="AU58" s="49">
        <v>240</v>
      </c>
      <c r="AV58" s="49">
        <v>240</v>
      </c>
      <c r="AW58" s="49">
        <v>240</v>
      </c>
      <c r="AX58" s="49">
        <v>240</v>
      </c>
      <c r="AY58" s="49">
        <v>150</v>
      </c>
      <c r="AZ58" s="49">
        <v>150</v>
      </c>
      <c r="BA58" s="49">
        <v>150</v>
      </c>
      <c r="BB58" s="49">
        <v>150</v>
      </c>
      <c r="BC58" s="49">
        <v>150</v>
      </c>
      <c r="BD58" s="49">
        <v>150</v>
      </c>
      <c r="BE58" s="49">
        <v>150</v>
      </c>
      <c r="BF58" s="51" t="s">
        <v>94</v>
      </c>
      <c r="BG58" s="49">
        <v>150</v>
      </c>
      <c r="BH58" s="49">
        <v>150</v>
      </c>
      <c r="BI58" s="49">
        <v>150</v>
      </c>
      <c r="BJ58" s="49">
        <v>150</v>
      </c>
      <c r="BK58" s="49">
        <v>150</v>
      </c>
    </row>
    <row r="59" spans="1:63">
      <c r="A59" s="6" t="s">
        <v>225</v>
      </c>
      <c r="B59" s="49">
        <v>57</v>
      </c>
      <c r="C59" s="49">
        <v>820</v>
      </c>
      <c r="D59" s="49">
        <v>820</v>
      </c>
      <c r="E59" s="49">
        <v>820</v>
      </c>
      <c r="F59" s="49">
        <v>820</v>
      </c>
      <c r="G59" s="49">
        <v>820</v>
      </c>
      <c r="H59" s="49">
        <v>790</v>
      </c>
      <c r="I59" s="49">
        <v>790</v>
      </c>
      <c r="J59" s="49">
        <v>760</v>
      </c>
      <c r="K59" s="49">
        <v>760</v>
      </c>
      <c r="L59" s="49">
        <v>740</v>
      </c>
      <c r="M59" s="49">
        <v>740</v>
      </c>
      <c r="N59" s="49">
        <v>720</v>
      </c>
      <c r="O59" s="49">
        <v>720</v>
      </c>
      <c r="P59" s="49">
        <v>680</v>
      </c>
      <c r="Q59" s="49">
        <v>680</v>
      </c>
      <c r="R59" s="49">
        <v>680</v>
      </c>
      <c r="S59" s="49">
        <v>680</v>
      </c>
      <c r="T59" s="49">
        <v>630</v>
      </c>
      <c r="U59" s="49">
        <v>630</v>
      </c>
      <c r="V59" s="49">
        <v>580</v>
      </c>
      <c r="W59" s="49">
        <v>580</v>
      </c>
      <c r="X59" s="49">
        <v>580</v>
      </c>
      <c r="Y59" s="49">
        <v>580</v>
      </c>
      <c r="Z59" s="49">
        <v>580</v>
      </c>
      <c r="AA59" s="49">
        <v>580</v>
      </c>
      <c r="AB59" s="49">
        <v>540</v>
      </c>
      <c r="AC59" s="49">
        <v>540</v>
      </c>
      <c r="AD59" s="49">
        <v>540</v>
      </c>
      <c r="AE59" s="49">
        <v>540</v>
      </c>
      <c r="AF59" s="49">
        <v>500</v>
      </c>
      <c r="AG59" s="49">
        <v>500</v>
      </c>
      <c r="AH59" s="49">
        <v>500</v>
      </c>
      <c r="AI59" s="49">
        <v>500</v>
      </c>
      <c r="AJ59" s="49">
        <v>450</v>
      </c>
      <c r="AK59" s="49">
        <v>450</v>
      </c>
      <c r="AL59" s="49">
        <v>450</v>
      </c>
      <c r="AM59" s="49">
        <v>410</v>
      </c>
      <c r="AN59" s="49">
        <v>410</v>
      </c>
      <c r="AO59" s="49">
        <v>380</v>
      </c>
      <c r="AP59" s="49">
        <v>380</v>
      </c>
      <c r="AQ59" s="49">
        <v>380</v>
      </c>
      <c r="AR59" s="49">
        <v>330</v>
      </c>
      <c r="AS59" s="49">
        <v>330</v>
      </c>
      <c r="AT59" s="49">
        <v>290</v>
      </c>
      <c r="AU59" s="49">
        <v>290</v>
      </c>
      <c r="AV59" s="49">
        <v>290</v>
      </c>
      <c r="AW59" s="49">
        <v>290</v>
      </c>
      <c r="AX59" s="49">
        <v>290</v>
      </c>
      <c r="AY59" s="49">
        <v>210</v>
      </c>
      <c r="AZ59" s="49">
        <v>210</v>
      </c>
      <c r="BA59" s="49">
        <v>210</v>
      </c>
      <c r="BB59" s="49">
        <v>170</v>
      </c>
      <c r="BC59" s="49">
        <v>170</v>
      </c>
      <c r="BD59" s="49">
        <v>170</v>
      </c>
      <c r="BE59" s="49">
        <v>150</v>
      </c>
      <c r="BF59" s="49">
        <v>150</v>
      </c>
      <c r="BG59" s="51" t="s">
        <v>94</v>
      </c>
      <c r="BH59" s="49">
        <v>150</v>
      </c>
      <c r="BI59" s="49">
        <v>150</v>
      </c>
      <c r="BJ59" s="49">
        <v>150</v>
      </c>
      <c r="BK59" s="49">
        <v>150</v>
      </c>
    </row>
    <row r="60" spans="1:63">
      <c r="A60" s="6" t="s">
        <v>226</v>
      </c>
      <c r="B60" s="49">
        <v>58</v>
      </c>
      <c r="C60" s="49">
        <v>820</v>
      </c>
      <c r="D60" s="49">
        <v>820</v>
      </c>
      <c r="E60" s="49">
        <v>820</v>
      </c>
      <c r="F60" s="49">
        <v>820</v>
      </c>
      <c r="G60" s="49">
        <v>820</v>
      </c>
      <c r="H60" s="49">
        <v>790</v>
      </c>
      <c r="I60" s="49">
        <v>790</v>
      </c>
      <c r="J60" s="49">
        <v>760</v>
      </c>
      <c r="K60" s="49">
        <v>760</v>
      </c>
      <c r="L60" s="49">
        <v>740</v>
      </c>
      <c r="M60" s="49">
        <v>740</v>
      </c>
      <c r="N60" s="49">
        <v>720</v>
      </c>
      <c r="O60" s="49">
        <v>720</v>
      </c>
      <c r="P60" s="49">
        <v>680</v>
      </c>
      <c r="Q60" s="49">
        <v>680</v>
      </c>
      <c r="R60" s="49">
        <v>680</v>
      </c>
      <c r="S60" s="49">
        <v>680</v>
      </c>
      <c r="T60" s="49">
        <v>630</v>
      </c>
      <c r="U60" s="49">
        <v>630</v>
      </c>
      <c r="V60" s="49">
        <v>580</v>
      </c>
      <c r="W60" s="49">
        <v>580</v>
      </c>
      <c r="X60" s="49">
        <v>580</v>
      </c>
      <c r="Y60" s="49">
        <v>580</v>
      </c>
      <c r="Z60" s="49">
        <v>580</v>
      </c>
      <c r="AA60" s="49">
        <v>580</v>
      </c>
      <c r="AB60" s="49">
        <v>540</v>
      </c>
      <c r="AC60" s="49">
        <v>540</v>
      </c>
      <c r="AD60" s="49">
        <v>540</v>
      </c>
      <c r="AE60" s="49">
        <v>540</v>
      </c>
      <c r="AF60" s="49">
        <v>500</v>
      </c>
      <c r="AG60" s="49">
        <v>500</v>
      </c>
      <c r="AH60" s="49">
        <v>500</v>
      </c>
      <c r="AI60" s="49">
        <v>500</v>
      </c>
      <c r="AJ60" s="49">
        <v>450</v>
      </c>
      <c r="AK60" s="49">
        <v>450</v>
      </c>
      <c r="AL60" s="49">
        <v>450</v>
      </c>
      <c r="AM60" s="49">
        <v>410</v>
      </c>
      <c r="AN60" s="49">
        <v>410</v>
      </c>
      <c r="AO60" s="49">
        <v>380</v>
      </c>
      <c r="AP60" s="49">
        <v>380</v>
      </c>
      <c r="AQ60" s="49">
        <v>380</v>
      </c>
      <c r="AR60" s="49">
        <v>330</v>
      </c>
      <c r="AS60" s="49">
        <v>330</v>
      </c>
      <c r="AT60" s="49">
        <v>290</v>
      </c>
      <c r="AU60" s="49">
        <v>290</v>
      </c>
      <c r="AV60" s="49">
        <v>290</v>
      </c>
      <c r="AW60" s="49">
        <v>290</v>
      </c>
      <c r="AX60" s="49">
        <v>290</v>
      </c>
      <c r="AY60" s="49">
        <v>210</v>
      </c>
      <c r="AZ60" s="49">
        <v>210</v>
      </c>
      <c r="BA60" s="49">
        <v>210</v>
      </c>
      <c r="BB60" s="49">
        <v>170</v>
      </c>
      <c r="BC60" s="49">
        <v>170</v>
      </c>
      <c r="BD60" s="49">
        <v>170</v>
      </c>
      <c r="BE60" s="49">
        <v>150</v>
      </c>
      <c r="BF60" s="49">
        <v>150</v>
      </c>
      <c r="BG60" s="49">
        <v>150</v>
      </c>
      <c r="BH60" s="51" t="s">
        <v>94</v>
      </c>
      <c r="BI60" s="49">
        <v>150</v>
      </c>
      <c r="BJ60" s="49">
        <v>150</v>
      </c>
      <c r="BK60" s="49">
        <v>150</v>
      </c>
    </row>
    <row r="61" spans="1:63">
      <c r="A61" s="6" t="s">
        <v>227</v>
      </c>
      <c r="B61" s="49">
        <v>59</v>
      </c>
      <c r="C61" s="49">
        <v>820</v>
      </c>
      <c r="D61" s="49">
        <v>820</v>
      </c>
      <c r="E61" s="49">
        <v>820</v>
      </c>
      <c r="F61" s="49">
        <v>820</v>
      </c>
      <c r="G61" s="49">
        <v>820</v>
      </c>
      <c r="H61" s="49">
        <v>790</v>
      </c>
      <c r="I61" s="49">
        <v>790</v>
      </c>
      <c r="J61" s="49">
        <v>760</v>
      </c>
      <c r="K61" s="49">
        <v>760</v>
      </c>
      <c r="L61" s="49">
        <v>740</v>
      </c>
      <c r="M61" s="49">
        <v>740</v>
      </c>
      <c r="N61" s="49">
        <v>720</v>
      </c>
      <c r="O61" s="49">
        <v>720</v>
      </c>
      <c r="P61" s="49">
        <v>680</v>
      </c>
      <c r="Q61" s="49">
        <v>680</v>
      </c>
      <c r="R61" s="49">
        <v>680</v>
      </c>
      <c r="S61" s="49">
        <v>680</v>
      </c>
      <c r="T61" s="49">
        <v>630</v>
      </c>
      <c r="U61" s="49">
        <v>630</v>
      </c>
      <c r="V61" s="49">
        <v>580</v>
      </c>
      <c r="W61" s="49">
        <v>580</v>
      </c>
      <c r="X61" s="49">
        <v>580</v>
      </c>
      <c r="Y61" s="49">
        <v>580</v>
      </c>
      <c r="Z61" s="49">
        <v>580</v>
      </c>
      <c r="AA61" s="49">
        <v>580</v>
      </c>
      <c r="AB61" s="49">
        <v>540</v>
      </c>
      <c r="AC61" s="49">
        <v>540</v>
      </c>
      <c r="AD61" s="49">
        <v>540</v>
      </c>
      <c r="AE61" s="49">
        <v>540</v>
      </c>
      <c r="AF61" s="49">
        <v>500</v>
      </c>
      <c r="AG61" s="49">
        <v>500</v>
      </c>
      <c r="AH61" s="49">
        <v>500</v>
      </c>
      <c r="AI61" s="49">
        <v>500</v>
      </c>
      <c r="AJ61" s="49">
        <v>450</v>
      </c>
      <c r="AK61" s="49">
        <v>450</v>
      </c>
      <c r="AL61" s="49">
        <v>450</v>
      </c>
      <c r="AM61" s="49">
        <v>410</v>
      </c>
      <c r="AN61" s="49">
        <v>410</v>
      </c>
      <c r="AO61" s="49">
        <v>380</v>
      </c>
      <c r="AP61" s="49">
        <v>380</v>
      </c>
      <c r="AQ61" s="49">
        <v>380</v>
      </c>
      <c r="AR61" s="49">
        <v>330</v>
      </c>
      <c r="AS61" s="49">
        <v>330</v>
      </c>
      <c r="AT61" s="49">
        <v>290</v>
      </c>
      <c r="AU61" s="49">
        <v>290</v>
      </c>
      <c r="AV61" s="49">
        <v>290</v>
      </c>
      <c r="AW61" s="49">
        <v>290</v>
      </c>
      <c r="AX61" s="49">
        <v>290</v>
      </c>
      <c r="AY61" s="49">
        <v>210</v>
      </c>
      <c r="AZ61" s="49">
        <v>210</v>
      </c>
      <c r="BA61" s="49">
        <v>210</v>
      </c>
      <c r="BB61" s="49">
        <v>170</v>
      </c>
      <c r="BC61" s="49">
        <v>170</v>
      </c>
      <c r="BD61" s="49">
        <v>170</v>
      </c>
      <c r="BE61" s="49">
        <v>150</v>
      </c>
      <c r="BF61" s="49">
        <v>150</v>
      </c>
      <c r="BG61" s="49">
        <v>150</v>
      </c>
      <c r="BH61" s="49">
        <v>150</v>
      </c>
      <c r="BI61" s="51" t="s">
        <v>94</v>
      </c>
      <c r="BJ61" s="49">
        <v>150</v>
      </c>
      <c r="BK61" s="49">
        <v>150</v>
      </c>
    </row>
    <row r="62" spans="1:63">
      <c r="A62" s="6" t="s">
        <v>228</v>
      </c>
      <c r="B62" s="49">
        <v>60</v>
      </c>
      <c r="C62" s="49">
        <v>820</v>
      </c>
      <c r="D62" s="49">
        <v>820</v>
      </c>
      <c r="E62" s="49">
        <v>820</v>
      </c>
      <c r="F62" s="49">
        <v>820</v>
      </c>
      <c r="G62" s="49">
        <v>820</v>
      </c>
      <c r="H62" s="49">
        <v>790</v>
      </c>
      <c r="I62" s="49">
        <v>790</v>
      </c>
      <c r="J62" s="49">
        <v>760</v>
      </c>
      <c r="K62" s="49">
        <v>760</v>
      </c>
      <c r="L62" s="49">
        <v>740</v>
      </c>
      <c r="M62" s="49">
        <v>740</v>
      </c>
      <c r="N62" s="49">
        <v>720</v>
      </c>
      <c r="O62" s="49">
        <v>720</v>
      </c>
      <c r="P62" s="49">
        <v>680</v>
      </c>
      <c r="Q62" s="49">
        <v>680</v>
      </c>
      <c r="R62" s="49">
        <v>680</v>
      </c>
      <c r="S62" s="49">
        <v>680</v>
      </c>
      <c r="T62" s="49">
        <v>630</v>
      </c>
      <c r="U62" s="49">
        <v>630</v>
      </c>
      <c r="V62" s="49">
        <v>580</v>
      </c>
      <c r="W62" s="49">
        <v>580</v>
      </c>
      <c r="X62" s="49">
        <v>580</v>
      </c>
      <c r="Y62" s="49">
        <v>580</v>
      </c>
      <c r="Z62" s="49">
        <v>580</v>
      </c>
      <c r="AA62" s="49">
        <v>580</v>
      </c>
      <c r="AB62" s="49">
        <v>540</v>
      </c>
      <c r="AC62" s="49">
        <v>540</v>
      </c>
      <c r="AD62" s="49">
        <v>540</v>
      </c>
      <c r="AE62" s="49">
        <v>540</v>
      </c>
      <c r="AF62" s="49">
        <v>500</v>
      </c>
      <c r="AG62" s="49">
        <v>500</v>
      </c>
      <c r="AH62" s="49">
        <v>500</v>
      </c>
      <c r="AI62" s="49">
        <v>500</v>
      </c>
      <c r="AJ62" s="49">
        <v>450</v>
      </c>
      <c r="AK62" s="49">
        <v>450</v>
      </c>
      <c r="AL62" s="49">
        <v>450</v>
      </c>
      <c r="AM62" s="49">
        <v>410</v>
      </c>
      <c r="AN62" s="49">
        <v>410</v>
      </c>
      <c r="AO62" s="49">
        <v>380</v>
      </c>
      <c r="AP62" s="49">
        <v>380</v>
      </c>
      <c r="AQ62" s="49">
        <v>380</v>
      </c>
      <c r="AR62" s="49">
        <v>330</v>
      </c>
      <c r="AS62" s="49">
        <v>330</v>
      </c>
      <c r="AT62" s="49">
        <v>290</v>
      </c>
      <c r="AU62" s="49">
        <v>290</v>
      </c>
      <c r="AV62" s="49">
        <v>290</v>
      </c>
      <c r="AW62" s="49">
        <v>290</v>
      </c>
      <c r="AX62" s="49">
        <v>290</v>
      </c>
      <c r="AY62" s="49">
        <v>210</v>
      </c>
      <c r="AZ62" s="49">
        <v>210</v>
      </c>
      <c r="BA62" s="49">
        <v>210</v>
      </c>
      <c r="BB62" s="49">
        <v>170</v>
      </c>
      <c r="BC62" s="49">
        <v>170</v>
      </c>
      <c r="BD62" s="49">
        <v>170</v>
      </c>
      <c r="BE62" s="49">
        <v>150</v>
      </c>
      <c r="BF62" s="49">
        <v>150</v>
      </c>
      <c r="BG62" s="49">
        <v>150</v>
      </c>
      <c r="BH62" s="49">
        <v>150</v>
      </c>
      <c r="BI62" s="49">
        <v>150</v>
      </c>
      <c r="BJ62" s="51" t="s">
        <v>94</v>
      </c>
      <c r="BK62" s="49">
        <v>150</v>
      </c>
    </row>
    <row r="63" spans="1:63">
      <c r="A63" s="6" t="s">
        <v>229</v>
      </c>
      <c r="B63" s="49">
        <v>61</v>
      </c>
      <c r="C63" s="49">
        <v>840</v>
      </c>
      <c r="D63" s="49">
        <v>840</v>
      </c>
      <c r="E63" s="49">
        <v>840</v>
      </c>
      <c r="F63" s="49">
        <v>840</v>
      </c>
      <c r="G63" s="49">
        <v>840</v>
      </c>
      <c r="H63" s="49">
        <v>820</v>
      </c>
      <c r="I63" s="49">
        <v>820</v>
      </c>
      <c r="J63" s="49">
        <v>790</v>
      </c>
      <c r="K63" s="49">
        <v>790</v>
      </c>
      <c r="L63" s="49">
        <v>760</v>
      </c>
      <c r="M63" s="49">
        <v>760</v>
      </c>
      <c r="N63" s="49">
        <v>740</v>
      </c>
      <c r="O63" s="49">
        <v>740</v>
      </c>
      <c r="P63" s="49">
        <v>710</v>
      </c>
      <c r="Q63" s="49">
        <v>710</v>
      </c>
      <c r="R63" s="49">
        <v>710</v>
      </c>
      <c r="S63" s="49">
        <v>710</v>
      </c>
      <c r="T63" s="49">
        <v>660</v>
      </c>
      <c r="U63" s="49">
        <v>660</v>
      </c>
      <c r="V63" s="49">
        <v>610</v>
      </c>
      <c r="W63" s="49">
        <v>610</v>
      </c>
      <c r="X63" s="49">
        <v>610</v>
      </c>
      <c r="Y63" s="49">
        <v>610</v>
      </c>
      <c r="Z63" s="49">
        <v>610</v>
      </c>
      <c r="AA63" s="49">
        <v>610</v>
      </c>
      <c r="AB63" s="49">
        <v>570</v>
      </c>
      <c r="AC63" s="49">
        <v>570</v>
      </c>
      <c r="AD63" s="49">
        <v>570</v>
      </c>
      <c r="AE63" s="49">
        <v>570</v>
      </c>
      <c r="AF63" s="49">
        <v>530</v>
      </c>
      <c r="AG63" s="49">
        <v>530</v>
      </c>
      <c r="AH63" s="49">
        <v>530</v>
      </c>
      <c r="AI63" s="49">
        <v>530</v>
      </c>
      <c r="AJ63" s="49">
        <v>490</v>
      </c>
      <c r="AK63" s="49">
        <v>490</v>
      </c>
      <c r="AL63" s="49">
        <v>490</v>
      </c>
      <c r="AM63" s="49">
        <v>450</v>
      </c>
      <c r="AN63" s="49">
        <v>450</v>
      </c>
      <c r="AO63" s="49">
        <v>410</v>
      </c>
      <c r="AP63" s="49">
        <v>410</v>
      </c>
      <c r="AQ63" s="49">
        <v>410</v>
      </c>
      <c r="AR63" s="49">
        <v>370</v>
      </c>
      <c r="AS63" s="49">
        <v>370</v>
      </c>
      <c r="AT63" s="49">
        <v>330</v>
      </c>
      <c r="AU63" s="49">
        <v>330</v>
      </c>
      <c r="AV63" s="49">
        <v>330</v>
      </c>
      <c r="AW63" s="49">
        <v>330</v>
      </c>
      <c r="AX63" s="49">
        <v>330</v>
      </c>
      <c r="AY63" s="49">
        <v>250</v>
      </c>
      <c r="AZ63" s="49">
        <v>250</v>
      </c>
      <c r="BA63" s="49">
        <v>250</v>
      </c>
      <c r="BB63" s="49">
        <v>200</v>
      </c>
      <c r="BC63" s="49">
        <v>200</v>
      </c>
      <c r="BD63" s="49">
        <v>200</v>
      </c>
      <c r="BE63" s="49">
        <v>150</v>
      </c>
      <c r="BF63" s="49">
        <v>150</v>
      </c>
      <c r="BG63" s="49">
        <v>150</v>
      </c>
      <c r="BH63" s="49">
        <v>150</v>
      </c>
      <c r="BI63" s="49">
        <v>150</v>
      </c>
      <c r="BJ63" s="49">
        <v>150</v>
      </c>
      <c r="BK63" s="51" t="s">
        <v>94</v>
      </c>
    </row>
  </sheetData>
  <sheetProtection sheet="1" objects="1" scenarios="1"/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1E604-D05B-4175-9236-EFB9D157AC31}">
  <dimension ref="A1:E5"/>
  <sheetViews>
    <sheetView workbookViewId="0"/>
  </sheetViews>
  <sheetFormatPr defaultRowHeight="18.75"/>
  <cols>
    <col min="1" max="1" width="9" style="53"/>
    <col min="2" max="2" width="0" style="50" hidden="1" customWidth="1"/>
    <col min="3" max="16384" width="9" style="50"/>
  </cols>
  <sheetData>
    <row r="1" spans="1:5" s="53" customFormat="1">
      <c r="A1" s="51"/>
      <c r="B1" s="51"/>
      <c r="C1" s="52" t="s">
        <v>102</v>
      </c>
      <c r="D1" s="52" t="s">
        <v>168</v>
      </c>
      <c r="E1" s="52" t="s">
        <v>134</v>
      </c>
    </row>
    <row r="2" spans="1:5" hidden="1">
      <c r="A2" s="51"/>
      <c r="B2" s="49"/>
      <c r="C2" s="49">
        <v>1</v>
      </c>
      <c r="D2" s="49">
        <v>2</v>
      </c>
      <c r="E2" s="49">
        <v>3</v>
      </c>
    </row>
    <row r="3" spans="1:5">
      <c r="A3" s="52" t="s">
        <v>102</v>
      </c>
      <c r="B3" s="49">
        <v>1</v>
      </c>
      <c r="C3" s="51" t="s">
        <v>94</v>
      </c>
      <c r="D3" s="49">
        <v>800</v>
      </c>
      <c r="E3" s="49">
        <v>800</v>
      </c>
    </row>
    <row r="4" spans="1:5">
      <c r="A4" s="52" t="s">
        <v>168</v>
      </c>
      <c r="B4" s="49">
        <v>2</v>
      </c>
      <c r="C4" s="49">
        <v>800</v>
      </c>
      <c r="D4" s="51" t="s">
        <v>94</v>
      </c>
      <c r="E4" s="49">
        <v>210</v>
      </c>
    </row>
    <row r="5" spans="1:5">
      <c r="A5" s="52" t="s">
        <v>134</v>
      </c>
      <c r="B5" s="49">
        <v>3</v>
      </c>
      <c r="C5" s="49">
        <v>800</v>
      </c>
      <c r="D5" s="49">
        <v>210</v>
      </c>
      <c r="E5" s="51" t="s">
        <v>94</v>
      </c>
    </row>
  </sheetData>
  <sheetProtection sheet="1" objects="1" scenarios="1"/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DBE7A-57DF-4D6B-BFF3-B1AE7957A6C7}">
  <dimension ref="A1:AD30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RowHeight="18.75"/>
  <cols>
    <col min="2" max="2" width="0" hidden="1" customWidth="1"/>
  </cols>
  <sheetData>
    <row r="1" spans="1:30">
      <c r="A1" s="43"/>
      <c r="B1" s="43"/>
      <c r="C1" s="6" t="s">
        <v>0</v>
      </c>
      <c r="D1" s="6" t="s">
        <v>1</v>
      </c>
      <c r="E1" s="6" t="s">
        <v>2</v>
      </c>
      <c r="F1" s="6" t="s">
        <v>3</v>
      </c>
      <c r="G1" s="6" t="s">
        <v>4</v>
      </c>
      <c r="H1" s="6" t="s">
        <v>5</v>
      </c>
      <c r="I1" s="6" t="s">
        <v>6</v>
      </c>
      <c r="J1" s="6" t="s">
        <v>7</v>
      </c>
      <c r="K1" s="6" t="s">
        <v>8</v>
      </c>
      <c r="L1" s="6" t="s">
        <v>9</v>
      </c>
      <c r="M1" s="6" t="s">
        <v>10</v>
      </c>
      <c r="N1" s="6" t="s">
        <v>11</v>
      </c>
      <c r="O1" s="6" t="s">
        <v>12</v>
      </c>
      <c r="P1" s="6" t="s">
        <v>13</v>
      </c>
      <c r="Q1" s="6" t="s">
        <v>14</v>
      </c>
      <c r="R1" s="6" t="s">
        <v>15</v>
      </c>
      <c r="S1" s="6" t="s">
        <v>95</v>
      </c>
      <c r="T1" s="6" t="s">
        <v>16</v>
      </c>
      <c r="U1" s="6" t="s">
        <v>17</v>
      </c>
      <c r="V1" s="6" t="s">
        <v>18</v>
      </c>
      <c r="W1" s="6" t="s">
        <v>19</v>
      </c>
      <c r="X1" s="6" t="s">
        <v>20</v>
      </c>
      <c r="Y1" s="6" t="s">
        <v>21</v>
      </c>
      <c r="Z1" s="6" t="s">
        <v>22</v>
      </c>
      <c r="AA1" s="6" t="s">
        <v>23</v>
      </c>
      <c r="AB1" s="6" t="s">
        <v>24</v>
      </c>
      <c r="AC1" s="6" t="s">
        <v>25</v>
      </c>
      <c r="AD1" s="6" t="s">
        <v>26</v>
      </c>
    </row>
    <row r="2" spans="1:30" hidden="1">
      <c r="A2" s="43"/>
      <c r="B2" s="43"/>
      <c r="C2" s="43">
        <v>1</v>
      </c>
      <c r="D2" s="43">
        <v>2</v>
      </c>
      <c r="E2" s="43">
        <v>3</v>
      </c>
      <c r="F2" s="43">
        <v>4</v>
      </c>
      <c r="G2" s="43">
        <v>5</v>
      </c>
      <c r="H2" s="43">
        <v>6</v>
      </c>
      <c r="I2" s="43">
        <v>7</v>
      </c>
      <c r="J2" s="43">
        <v>8</v>
      </c>
      <c r="K2" s="43">
        <v>9</v>
      </c>
      <c r="L2" s="43">
        <v>10</v>
      </c>
      <c r="M2" s="43">
        <v>11</v>
      </c>
      <c r="N2" s="43">
        <v>12</v>
      </c>
      <c r="O2" s="43">
        <v>13</v>
      </c>
      <c r="P2" s="43">
        <v>14</v>
      </c>
      <c r="Q2" s="43">
        <v>15</v>
      </c>
      <c r="R2" s="43">
        <v>16</v>
      </c>
      <c r="S2" s="43">
        <v>17</v>
      </c>
      <c r="T2" s="43">
        <v>18</v>
      </c>
      <c r="U2" s="43">
        <v>19</v>
      </c>
      <c r="V2" s="43">
        <v>20</v>
      </c>
      <c r="W2" s="43">
        <v>21</v>
      </c>
      <c r="X2" s="43">
        <v>22</v>
      </c>
      <c r="Y2" s="43">
        <v>23</v>
      </c>
      <c r="Z2" s="43">
        <v>24</v>
      </c>
      <c r="AA2" s="43">
        <v>25</v>
      </c>
      <c r="AB2" s="43">
        <v>26</v>
      </c>
      <c r="AC2" s="43">
        <v>27</v>
      </c>
      <c r="AD2" s="43">
        <v>28</v>
      </c>
    </row>
    <row r="3" spans="1:30">
      <c r="A3" s="6" t="s">
        <v>0</v>
      </c>
      <c r="B3" s="43">
        <v>1</v>
      </c>
      <c r="C3" s="2" t="s">
        <v>94</v>
      </c>
      <c r="D3" s="43">
        <v>0</v>
      </c>
      <c r="E3" s="43">
        <v>0</v>
      </c>
      <c r="F3" s="43">
        <v>0</v>
      </c>
      <c r="G3" s="43">
        <v>0</v>
      </c>
      <c r="H3" s="43">
        <v>0</v>
      </c>
      <c r="I3" s="43">
        <v>0</v>
      </c>
      <c r="J3" s="43">
        <v>0</v>
      </c>
      <c r="K3" s="43">
        <v>0</v>
      </c>
      <c r="L3" s="43">
        <v>200</v>
      </c>
      <c r="M3" s="43">
        <v>200</v>
      </c>
      <c r="N3" s="43">
        <v>200</v>
      </c>
      <c r="O3" s="43">
        <v>200</v>
      </c>
      <c r="P3" s="43">
        <v>200</v>
      </c>
      <c r="Q3" s="43">
        <v>200</v>
      </c>
      <c r="R3" s="43">
        <v>200</v>
      </c>
      <c r="S3" s="43">
        <v>200</v>
      </c>
      <c r="T3" s="43">
        <v>200</v>
      </c>
      <c r="U3" s="43">
        <v>200</v>
      </c>
      <c r="V3" s="43">
        <v>200</v>
      </c>
      <c r="W3" s="43">
        <v>200</v>
      </c>
      <c r="X3" s="43">
        <v>200</v>
      </c>
      <c r="Y3" s="43">
        <v>200</v>
      </c>
      <c r="Z3" s="43">
        <v>200</v>
      </c>
      <c r="AA3" s="43">
        <v>200</v>
      </c>
      <c r="AB3" s="43">
        <v>200</v>
      </c>
      <c r="AC3" s="43">
        <v>200</v>
      </c>
      <c r="AD3" s="43">
        <v>200</v>
      </c>
    </row>
    <row r="4" spans="1:30">
      <c r="A4" s="6" t="s">
        <v>1</v>
      </c>
      <c r="B4" s="43">
        <v>2</v>
      </c>
      <c r="C4" s="43">
        <v>0</v>
      </c>
      <c r="D4" s="2" t="s">
        <v>94</v>
      </c>
      <c r="E4" s="43">
        <v>0</v>
      </c>
      <c r="F4" s="43">
        <v>0</v>
      </c>
      <c r="G4" s="43">
        <v>0</v>
      </c>
      <c r="H4" s="43">
        <v>0</v>
      </c>
      <c r="I4" s="43">
        <v>0</v>
      </c>
      <c r="J4" s="43">
        <v>0</v>
      </c>
      <c r="K4" s="43">
        <v>0</v>
      </c>
      <c r="L4" s="43">
        <v>200</v>
      </c>
      <c r="M4" s="43">
        <v>200</v>
      </c>
      <c r="N4" s="43">
        <v>200</v>
      </c>
      <c r="O4" s="43">
        <v>200</v>
      </c>
      <c r="P4" s="43">
        <v>200</v>
      </c>
      <c r="Q4" s="43">
        <v>200</v>
      </c>
      <c r="R4" s="43">
        <v>200</v>
      </c>
      <c r="S4" s="43">
        <v>200</v>
      </c>
      <c r="T4" s="43">
        <v>200</v>
      </c>
      <c r="U4" s="43">
        <v>200</v>
      </c>
      <c r="V4" s="43">
        <v>200</v>
      </c>
      <c r="W4" s="43">
        <v>200</v>
      </c>
      <c r="X4" s="43">
        <v>200</v>
      </c>
      <c r="Y4" s="43">
        <v>200</v>
      </c>
      <c r="Z4" s="43">
        <v>200</v>
      </c>
      <c r="AA4" s="43">
        <v>200</v>
      </c>
      <c r="AB4" s="43">
        <v>200</v>
      </c>
      <c r="AC4" s="43">
        <v>200</v>
      </c>
      <c r="AD4" s="43">
        <v>200</v>
      </c>
    </row>
    <row r="5" spans="1:30">
      <c r="A5" s="6" t="s">
        <v>2</v>
      </c>
      <c r="B5" s="43">
        <v>3</v>
      </c>
      <c r="C5" s="43">
        <v>0</v>
      </c>
      <c r="D5" s="43">
        <v>0</v>
      </c>
      <c r="E5" s="2" t="s">
        <v>94</v>
      </c>
      <c r="F5" s="43">
        <v>0</v>
      </c>
      <c r="G5" s="43">
        <v>0</v>
      </c>
      <c r="H5" s="43">
        <v>0</v>
      </c>
      <c r="I5" s="43">
        <v>0</v>
      </c>
      <c r="J5" s="43">
        <v>0</v>
      </c>
      <c r="K5" s="43">
        <v>0</v>
      </c>
      <c r="L5" s="43">
        <v>200</v>
      </c>
      <c r="M5" s="43">
        <v>200</v>
      </c>
      <c r="N5" s="43">
        <v>200</v>
      </c>
      <c r="O5" s="43">
        <v>200</v>
      </c>
      <c r="P5" s="43">
        <v>200</v>
      </c>
      <c r="Q5" s="43">
        <v>200</v>
      </c>
      <c r="R5" s="43">
        <v>200</v>
      </c>
      <c r="S5" s="43">
        <v>200</v>
      </c>
      <c r="T5" s="43">
        <v>200</v>
      </c>
      <c r="U5" s="43">
        <v>200</v>
      </c>
      <c r="V5" s="43">
        <v>200</v>
      </c>
      <c r="W5" s="43">
        <v>200</v>
      </c>
      <c r="X5" s="43">
        <v>200</v>
      </c>
      <c r="Y5" s="43">
        <v>200</v>
      </c>
      <c r="Z5" s="43">
        <v>200</v>
      </c>
      <c r="AA5" s="43">
        <v>200</v>
      </c>
      <c r="AB5" s="43">
        <v>200</v>
      </c>
      <c r="AC5" s="43">
        <v>200</v>
      </c>
      <c r="AD5" s="43">
        <v>200</v>
      </c>
    </row>
    <row r="6" spans="1:30">
      <c r="A6" s="6" t="s">
        <v>3</v>
      </c>
      <c r="B6" s="43">
        <v>4</v>
      </c>
      <c r="C6" s="43">
        <v>0</v>
      </c>
      <c r="D6" s="43">
        <v>0</v>
      </c>
      <c r="E6" s="43">
        <v>0</v>
      </c>
      <c r="F6" s="2" t="s">
        <v>94</v>
      </c>
      <c r="G6" s="43">
        <v>0</v>
      </c>
      <c r="H6" s="43">
        <v>0</v>
      </c>
      <c r="I6" s="43">
        <v>0</v>
      </c>
      <c r="J6" s="43">
        <v>0</v>
      </c>
      <c r="K6" s="43">
        <v>0</v>
      </c>
      <c r="L6" s="43">
        <v>200</v>
      </c>
      <c r="M6" s="43">
        <v>200</v>
      </c>
      <c r="N6" s="43">
        <v>200</v>
      </c>
      <c r="O6" s="43">
        <v>200</v>
      </c>
      <c r="P6" s="43">
        <v>200</v>
      </c>
      <c r="Q6" s="43">
        <v>200</v>
      </c>
      <c r="R6" s="43">
        <v>200</v>
      </c>
      <c r="S6" s="43">
        <v>200</v>
      </c>
      <c r="T6" s="43">
        <v>200</v>
      </c>
      <c r="U6" s="43">
        <v>200</v>
      </c>
      <c r="V6" s="43">
        <v>200</v>
      </c>
      <c r="W6" s="43">
        <v>200</v>
      </c>
      <c r="X6" s="43">
        <v>200</v>
      </c>
      <c r="Y6" s="43">
        <v>200</v>
      </c>
      <c r="Z6" s="43">
        <v>200</v>
      </c>
      <c r="AA6" s="43">
        <v>200</v>
      </c>
      <c r="AB6" s="43">
        <v>200</v>
      </c>
      <c r="AC6" s="43">
        <v>200</v>
      </c>
      <c r="AD6" s="43">
        <v>200</v>
      </c>
    </row>
    <row r="7" spans="1:30">
      <c r="A7" s="6" t="s">
        <v>4</v>
      </c>
      <c r="B7" s="43">
        <v>5</v>
      </c>
      <c r="C7" s="43">
        <v>0</v>
      </c>
      <c r="D7" s="43">
        <v>0</v>
      </c>
      <c r="E7" s="43">
        <v>0</v>
      </c>
      <c r="F7" s="43">
        <v>0</v>
      </c>
      <c r="G7" s="2" t="s">
        <v>94</v>
      </c>
      <c r="H7" s="43">
        <v>0</v>
      </c>
      <c r="I7" s="43">
        <v>0</v>
      </c>
      <c r="J7" s="43">
        <v>0</v>
      </c>
      <c r="K7" s="43">
        <v>0</v>
      </c>
      <c r="L7" s="43">
        <v>200</v>
      </c>
      <c r="M7" s="43">
        <v>200</v>
      </c>
      <c r="N7" s="43">
        <v>200</v>
      </c>
      <c r="O7" s="43">
        <v>200</v>
      </c>
      <c r="P7" s="43">
        <v>200</v>
      </c>
      <c r="Q7" s="43">
        <v>200</v>
      </c>
      <c r="R7" s="43">
        <v>200</v>
      </c>
      <c r="S7" s="43">
        <v>200</v>
      </c>
      <c r="T7" s="43">
        <v>200</v>
      </c>
      <c r="U7" s="43">
        <v>200</v>
      </c>
      <c r="V7" s="43">
        <v>200</v>
      </c>
      <c r="W7" s="43">
        <v>200</v>
      </c>
      <c r="X7" s="43">
        <v>200</v>
      </c>
      <c r="Y7" s="43">
        <v>200</v>
      </c>
      <c r="Z7" s="43">
        <v>200</v>
      </c>
      <c r="AA7" s="43">
        <v>200</v>
      </c>
      <c r="AB7" s="43">
        <v>200</v>
      </c>
      <c r="AC7" s="43">
        <v>200</v>
      </c>
      <c r="AD7" s="43">
        <v>200</v>
      </c>
    </row>
    <row r="8" spans="1:30">
      <c r="A8" s="6" t="s">
        <v>5</v>
      </c>
      <c r="B8" s="43">
        <v>6</v>
      </c>
      <c r="C8" s="43">
        <v>0</v>
      </c>
      <c r="D8" s="43">
        <v>0</v>
      </c>
      <c r="E8" s="43">
        <v>0</v>
      </c>
      <c r="F8" s="43">
        <v>0</v>
      </c>
      <c r="G8" s="43">
        <v>0</v>
      </c>
      <c r="H8" s="2" t="s">
        <v>94</v>
      </c>
      <c r="I8" s="43">
        <v>0</v>
      </c>
      <c r="J8" s="43">
        <v>0</v>
      </c>
      <c r="K8" s="43">
        <v>0</v>
      </c>
      <c r="L8" s="43">
        <v>200</v>
      </c>
      <c r="M8" s="43">
        <v>200</v>
      </c>
      <c r="N8" s="43">
        <v>200</v>
      </c>
      <c r="O8" s="43">
        <v>200</v>
      </c>
      <c r="P8" s="43">
        <v>200</v>
      </c>
      <c r="Q8" s="43">
        <v>200</v>
      </c>
      <c r="R8" s="43">
        <v>200</v>
      </c>
      <c r="S8" s="43">
        <v>200</v>
      </c>
      <c r="T8" s="43">
        <v>200</v>
      </c>
      <c r="U8" s="43">
        <v>200</v>
      </c>
      <c r="V8" s="43">
        <v>200</v>
      </c>
      <c r="W8" s="43">
        <v>200</v>
      </c>
      <c r="X8" s="43">
        <v>200</v>
      </c>
      <c r="Y8" s="43">
        <v>200</v>
      </c>
      <c r="Z8" s="43">
        <v>200</v>
      </c>
      <c r="AA8" s="43">
        <v>200</v>
      </c>
      <c r="AB8" s="43">
        <v>200</v>
      </c>
      <c r="AC8" s="43">
        <v>200</v>
      </c>
      <c r="AD8" s="43">
        <v>200</v>
      </c>
    </row>
    <row r="9" spans="1:30">
      <c r="A9" s="6" t="s">
        <v>6</v>
      </c>
      <c r="B9" s="43">
        <v>7</v>
      </c>
      <c r="C9" s="43">
        <v>0</v>
      </c>
      <c r="D9" s="43">
        <v>0</v>
      </c>
      <c r="E9" s="43">
        <v>0</v>
      </c>
      <c r="F9" s="43">
        <v>0</v>
      </c>
      <c r="G9" s="43">
        <v>0</v>
      </c>
      <c r="H9" s="43">
        <v>0</v>
      </c>
      <c r="I9" s="2" t="s">
        <v>94</v>
      </c>
      <c r="J9" s="43">
        <v>0</v>
      </c>
      <c r="K9" s="43">
        <v>0</v>
      </c>
      <c r="L9" s="43">
        <v>200</v>
      </c>
      <c r="M9" s="43">
        <v>200</v>
      </c>
      <c r="N9" s="43">
        <v>200</v>
      </c>
      <c r="O9" s="43">
        <v>200</v>
      </c>
      <c r="P9" s="43">
        <v>200</v>
      </c>
      <c r="Q9" s="43">
        <v>200</v>
      </c>
      <c r="R9" s="43">
        <v>200</v>
      </c>
      <c r="S9" s="43">
        <v>200</v>
      </c>
      <c r="T9" s="43">
        <v>200</v>
      </c>
      <c r="U9" s="43">
        <v>200</v>
      </c>
      <c r="V9" s="43">
        <v>200</v>
      </c>
      <c r="W9" s="43">
        <v>200</v>
      </c>
      <c r="X9" s="43">
        <v>200</v>
      </c>
      <c r="Y9" s="43">
        <v>200</v>
      </c>
      <c r="Z9" s="43">
        <v>200</v>
      </c>
      <c r="AA9" s="43">
        <v>200</v>
      </c>
      <c r="AB9" s="43">
        <v>200</v>
      </c>
      <c r="AC9" s="43">
        <v>200</v>
      </c>
      <c r="AD9" s="43">
        <v>200</v>
      </c>
    </row>
    <row r="10" spans="1:30">
      <c r="A10" s="6" t="s">
        <v>7</v>
      </c>
      <c r="B10" s="43">
        <v>8</v>
      </c>
      <c r="C10" s="43">
        <v>0</v>
      </c>
      <c r="D10" s="43">
        <v>0</v>
      </c>
      <c r="E10" s="43">
        <v>0</v>
      </c>
      <c r="F10" s="43">
        <v>0</v>
      </c>
      <c r="G10" s="43">
        <v>0</v>
      </c>
      <c r="H10" s="43">
        <v>0</v>
      </c>
      <c r="I10" s="43">
        <v>0</v>
      </c>
      <c r="J10" s="2" t="s">
        <v>94</v>
      </c>
      <c r="K10" s="43">
        <v>0</v>
      </c>
      <c r="L10" s="43">
        <v>200</v>
      </c>
      <c r="M10" s="43">
        <v>200</v>
      </c>
      <c r="N10" s="43">
        <v>200</v>
      </c>
      <c r="O10" s="43">
        <v>200</v>
      </c>
      <c r="P10" s="43">
        <v>200</v>
      </c>
      <c r="Q10" s="43">
        <v>200</v>
      </c>
      <c r="R10" s="43">
        <v>200</v>
      </c>
      <c r="S10" s="43">
        <v>200</v>
      </c>
      <c r="T10" s="43">
        <v>200</v>
      </c>
      <c r="U10" s="43">
        <v>200</v>
      </c>
      <c r="V10" s="43">
        <v>200</v>
      </c>
      <c r="W10" s="43">
        <v>200</v>
      </c>
      <c r="X10" s="43">
        <v>200</v>
      </c>
      <c r="Y10" s="43">
        <v>200</v>
      </c>
      <c r="Z10" s="43">
        <v>200</v>
      </c>
      <c r="AA10" s="43">
        <v>200</v>
      </c>
      <c r="AB10" s="43">
        <v>200</v>
      </c>
      <c r="AC10" s="43">
        <v>200</v>
      </c>
      <c r="AD10" s="43">
        <v>200</v>
      </c>
    </row>
    <row r="11" spans="1:30">
      <c r="A11" s="6" t="s">
        <v>8</v>
      </c>
      <c r="B11" s="43">
        <v>9</v>
      </c>
      <c r="C11" s="43">
        <v>0</v>
      </c>
      <c r="D11" s="43">
        <v>0</v>
      </c>
      <c r="E11" s="43">
        <v>0</v>
      </c>
      <c r="F11" s="43">
        <v>0</v>
      </c>
      <c r="G11" s="43">
        <v>0</v>
      </c>
      <c r="H11" s="43">
        <v>0</v>
      </c>
      <c r="I11" s="43">
        <v>0</v>
      </c>
      <c r="J11" s="43">
        <v>0</v>
      </c>
      <c r="K11" s="2" t="s">
        <v>94</v>
      </c>
      <c r="L11" s="43">
        <v>200</v>
      </c>
      <c r="M11" s="43">
        <v>200</v>
      </c>
      <c r="N11" s="43">
        <v>200</v>
      </c>
      <c r="O11" s="43">
        <v>200</v>
      </c>
      <c r="P11" s="43">
        <v>200</v>
      </c>
      <c r="Q11" s="43">
        <v>200</v>
      </c>
      <c r="R11" s="43">
        <v>200</v>
      </c>
      <c r="S11" s="43">
        <v>200</v>
      </c>
      <c r="T11" s="43">
        <v>200</v>
      </c>
      <c r="U11" s="43">
        <v>200</v>
      </c>
      <c r="V11" s="43">
        <v>200</v>
      </c>
      <c r="W11" s="43">
        <v>200</v>
      </c>
      <c r="X11" s="43">
        <v>200</v>
      </c>
      <c r="Y11" s="43">
        <v>200</v>
      </c>
      <c r="Z11" s="43">
        <v>200</v>
      </c>
      <c r="AA11" s="43">
        <v>200</v>
      </c>
      <c r="AB11" s="43">
        <v>200</v>
      </c>
      <c r="AC11" s="43">
        <v>200</v>
      </c>
      <c r="AD11" s="43">
        <v>200</v>
      </c>
    </row>
    <row r="12" spans="1:30">
      <c r="A12" s="6" t="s">
        <v>9</v>
      </c>
      <c r="B12" s="43">
        <v>10</v>
      </c>
      <c r="C12" s="43">
        <v>200</v>
      </c>
      <c r="D12" s="43">
        <v>200</v>
      </c>
      <c r="E12" s="43">
        <v>200</v>
      </c>
      <c r="F12" s="43">
        <v>200</v>
      </c>
      <c r="G12" s="43">
        <v>200</v>
      </c>
      <c r="H12" s="43">
        <v>200</v>
      </c>
      <c r="I12" s="43">
        <v>200</v>
      </c>
      <c r="J12" s="43">
        <v>200</v>
      </c>
      <c r="K12" s="43">
        <v>200</v>
      </c>
      <c r="L12" s="2" t="s">
        <v>94</v>
      </c>
      <c r="M12" s="43">
        <v>200</v>
      </c>
      <c r="N12" s="43">
        <v>200</v>
      </c>
      <c r="O12" s="43">
        <v>200</v>
      </c>
      <c r="P12" s="43">
        <v>200</v>
      </c>
      <c r="Q12" s="43">
        <v>200</v>
      </c>
      <c r="R12" s="43">
        <v>200</v>
      </c>
      <c r="S12" s="43">
        <v>200</v>
      </c>
      <c r="T12" s="43">
        <v>200</v>
      </c>
      <c r="U12" s="43">
        <v>200</v>
      </c>
      <c r="V12" s="43">
        <v>200</v>
      </c>
      <c r="W12" s="43">
        <v>200</v>
      </c>
      <c r="X12" s="43">
        <v>200</v>
      </c>
      <c r="Y12" s="43">
        <v>200</v>
      </c>
      <c r="Z12" s="43">
        <v>200</v>
      </c>
      <c r="AA12" s="43">
        <v>200</v>
      </c>
      <c r="AB12" s="43">
        <v>200</v>
      </c>
      <c r="AC12" s="43">
        <v>200</v>
      </c>
      <c r="AD12" s="43">
        <v>200</v>
      </c>
    </row>
    <row r="13" spans="1:30">
      <c r="A13" s="6" t="s">
        <v>10</v>
      </c>
      <c r="B13" s="43">
        <v>11</v>
      </c>
      <c r="C13" s="43">
        <v>200</v>
      </c>
      <c r="D13" s="43">
        <v>200</v>
      </c>
      <c r="E13" s="43">
        <v>200</v>
      </c>
      <c r="F13" s="43">
        <v>200</v>
      </c>
      <c r="G13" s="43">
        <v>200</v>
      </c>
      <c r="H13" s="43">
        <v>200</v>
      </c>
      <c r="I13" s="43">
        <v>200</v>
      </c>
      <c r="J13" s="43">
        <v>200</v>
      </c>
      <c r="K13" s="43">
        <v>200</v>
      </c>
      <c r="L13" s="43">
        <v>200</v>
      </c>
      <c r="M13" s="2" t="s">
        <v>94</v>
      </c>
      <c r="N13" s="43">
        <v>200</v>
      </c>
      <c r="O13" s="43">
        <v>200</v>
      </c>
      <c r="P13" s="43">
        <v>200</v>
      </c>
      <c r="Q13" s="43">
        <v>200</v>
      </c>
      <c r="R13" s="43">
        <v>200</v>
      </c>
      <c r="S13" s="43">
        <v>200</v>
      </c>
      <c r="T13" s="43">
        <v>200</v>
      </c>
      <c r="U13" s="43">
        <v>200</v>
      </c>
      <c r="V13" s="43">
        <v>200</v>
      </c>
      <c r="W13" s="43">
        <v>200</v>
      </c>
      <c r="X13" s="43">
        <v>200</v>
      </c>
      <c r="Y13" s="43">
        <v>200</v>
      </c>
      <c r="Z13" s="43">
        <v>200</v>
      </c>
      <c r="AA13" s="43">
        <v>200</v>
      </c>
      <c r="AB13" s="43">
        <v>200</v>
      </c>
      <c r="AC13" s="43">
        <v>200</v>
      </c>
      <c r="AD13" s="43">
        <v>200</v>
      </c>
    </row>
    <row r="14" spans="1:30">
      <c r="A14" s="6" t="s">
        <v>11</v>
      </c>
      <c r="B14" s="43">
        <v>12</v>
      </c>
      <c r="C14" s="43">
        <v>200</v>
      </c>
      <c r="D14" s="43">
        <v>200</v>
      </c>
      <c r="E14" s="43">
        <v>200</v>
      </c>
      <c r="F14" s="43">
        <v>200</v>
      </c>
      <c r="G14" s="43">
        <v>200</v>
      </c>
      <c r="H14" s="43">
        <v>200</v>
      </c>
      <c r="I14" s="43">
        <v>200</v>
      </c>
      <c r="J14" s="43">
        <v>200</v>
      </c>
      <c r="K14" s="43">
        <v>200</v>
      </c>
      <c r="L14" s="43">
        <v>200</v>
      </c>
      <c r="M14" s="43">
        <v>200</v>
      </c>
      <c r="N14" s="2" t="s">
        <v>94</v>
      </c>
      <c r="O14" s="43">
        <v>200</v>
      </c>
      <c r="P14" s="43">
        <v>200</v>
      </c>
      <c r="Q14" s="43">
        <v>200</v>
      </c>
      <c r="R14" s="43">
        <v>200</v>
      </c>
      <c r="S14" s="43">
        <v>200</v>
      </c>
      <c r="T14" s="43">
        <v>200</v>
      </c>
      <c r="U14" s="43">
        <v>200</v>
      </c>
      <c r="V14" s="43">
        <v>200</v>
      </c>
      <c r="W14" s="43">
        <v>200</v>
      </c>
      <c r="X14" s="43">
        <v>200</v>
      </c>
      <c r="Y14" s="43">
        <v>200</v>
      </c>
      <c r="Z14" s="43">
        <v>200</v>
      </c>
      <c r="AA14" s="43">
        <v>200</v>
      </c>
      <c r="AB14" s="43">
        <v>200</v>
      </c>
      <c r="AC14" s="43">
        <v>200</v>
      </c>
      <c r="AD14" s="43">
        <v>200</v>
      </c>
    </row>
    <row r="15" spans="1:30">
      <c r="A15" s="6" t="s">
        <v>12</v>
      </c>
      <c r="B15" s="43">
        <v>13</v>
      </c>
      <c r="C15" s="43">
        <v>200</v>
      </c>
      <c r="D15" s="43">
        <v>200</v>
      </c>
      <c r="E15" s="43">
        <v>200</v>
      </c>
      <c r="F15" s="43">
        <v>200</v>
      </c>
      <c r="G15" s="43">
        <v>200</v>
      </c>
      <c r="H15" s="43">
        <v>200</v>
      </c>
      <c r="I15" s="43">
        <v>200</v>
      </c>
      <c r="J15" s="43">
        <v>200</v>
      </c>
      <c r="K15" s="43">
        <v>200</v>
      </c>
      <c r="L15" s="43">
        <v>200</v>
      </c>
      <c r="M15" s="43">
        <v>200</v>
      </c>
      <c r="N15" s="43">
        <v>200</v>
      </c>
      <c r="O15" s="2" t="s">
        <v>94</v>
      </c>
      <c r="P15" s="43">
        <v>200</v>
      </c>
      <c r="Q15" s="43">
        <v>200</v>
      </c>
      <c r="R15" s="43">
        <v>200</v>
      </c>
      <c r="S15" s="43">
        <v>200</v>
      </c>
      <c r="T15" s="43">
        <v>200</v>
      </c>
      <c r="U15" s="43">
        <v>200</v>
      </c>
      <c r="V15" s="43">
        <v>200</v>
      </c>
      <c r="W15" s="43">
        <v>200</v>
      </c>
      <c r="X15" s="43">
        <v>200</v>
      </c>
      <c r="Y15" s="43">
        <v>200</v>
      </c>
      <c r="Z15" s="43">
        <v>200</v>
      </c>
      <c r="AA15" s="43">
        <v>200</v>
      </c>
      <c r="AB15" s="43">
        <v>200</v>
      </c>
      <c r="AC15" s="43">
        <v>200</v>
      </c>
      <c r="AD15" s="43">
        <v>200</v>
      </c>
    </row>
    <row r="16" spans="1:30">
      <c r="A16" s="6" t="s">
        <v>13</v>
      </c>
      <c r="B16" s="43">
        <v>14</v>
      </c>
      <c r="C16" s="43">
        <v>200</v>
      </c>
      <c r="D16" s="43">
        <v>200</v>
      </c>
      <c r="E16" s="43">
        <v>200</v>
      </c>
      <c r="F16" s="43">
        <v>200</v>
      </c>
      <c r="G16" s="43">
        <v>200</v>
      </c>
      <c r="H16" s="43">
        <v>200</v>
      </c>
      <c r="I16" s="43">
        <v>200</v>
      </c>
      <c r="J16" s="43">
        <v>200</v>
      </c>
      <c r="K16" s="43">
        <v>200</v>
      </c>
      <c r="L16" s="43">
        <v>200</v>
      </c>
      <c r="M16" s="43">
        <v>200</v>
      </c>
      <c r="N16" s="43">
        <v>200</v>
      </c>
      <c r="O16" s="43">
        <v>200</v>
      </c>
      <c r="P16" s="2" t="s">
        <v>94</v>
      </c>
      <c r="Q16" s="43">
        <v>200</v>
      </c>
      <c r="R16" s="43">
        <v>200</v>
      </c>
      <c r="S16" s="43">
        <v>200</v>
      </c>
      <c r="T16" s="43">
        <v>200</v>
      </c>
      <c r="U16" s="43">
        <v>200</v>
      </c>
      <c r="V16" s="43">
        <v>200</v>
      </c>
      <c r="W16" s="43">
        <v>200</v>
      </c>
      <c r="X16" s="43">
        <v>200</v>
      </c>
      <c r="Y16" s="43">
        <v>200</v>
      </c>
      <c r="Z16" s="43">
        <v>200</v>
      </c>
      <c r="AA16" s="43">
        <v>200</v>
      </c>
      <c r="AB16" s="43">
        <v>200</v>
      </c>
      <c r="AC16" s="43">
        <v>200</v>
      </c>
      <c r="AD16" s="43">
        <v>200</v>
      </c>
    </row>
    <row r="17" spans="1:30">
      <c r="A17" s="6" t="s">
        <v>14</v>
      </c>
      <c r="B17" s="43">
        <v>15</v>
      </c>
      <c r="C17" s="43">
        <v>200</v>
      </c>
      <c r="D17" s="43">
        <v>200</v>
      </c>
      <c r="E17" s="43">
        <v>200</v>
      </c>
      <c r="F17" s="43">
        <v>200</v>
      </c>
      <c r="G17" s="43">
        <v>200</v>
      </c>
      <c r="H17" s="43">
        <v>200</v>
      </c>
      <c r="I17" s="43">
        <v>200</v>
      </c>
      <c r="J17" s="43">
        <v>200</v>
      </c>
      <c r="K17" s="43">
        <v>200</v>
      </c>
      <c r="L17" s="43">
        <v>200</v>
      </c>
      <c r="M17" s="43">
        <v>200</v>
      </c>
      <c r="N17" s="43">
        <v>200</v>
      </c>
      <c r="O17" s="43">
        <v>200</v>
      </c>
      <c r="P17" s="43">
        <v>200</v>
      </c>
      <c r="Q17" s="2" t="s">
        <v>94</v>
      </c>
      <c r="R17" s="43">
        <v>200</v>
      </c>
      <c r="S17" s="43">
        <v>200</v>
      </c>
      <c r="T17" s="43">
        <v>200</v>
      </c>
      <c r="U17" s="43">
        <v>200</v>
      </c>
      <c r="V17" s="43">
        <v>200</v>
      </c>
      <c r="W17" s="43">
        <v>200</v>
      </c>
      <c r="X17" s="43">
        <v>200</v>
      </c>
      <c r="Y17" s="43">
        <v>200</v>
      </c>
      <c r="Z17" s="43">
        <v>200</v>
      </c>
      <c r="AA17" s="43">
        <v>200</v>
      </c>
      <c r="AB17" s="43">
        <v>200</v>
      </c>
      <c r="AC17" s="43">
        <v>200</v>
      </c>
      <c r="AD17" s="43">
        <v>200</v>
      </c>
    </row>
    <row r="18" spans="1:30">
      <c r="A18" s="6" t="s">
        <v>15</v>
      </c>
      <c r="B18" s="43">
        <v>16</v>
      </c>
      <c r="C18" s="43">
        <v>200</v>
      </c>
      <c r="D18" s="43">
        <v>200</v>
      </c>
      <c r="E18" s="43">
        <v>200</v>
      </c>
      <c r="F18" s="43">
        <v>200</v>
      </c>
      <c r="G18" s="43">
        <v>200</v>
      </c>
      <c r="H18" s="43">
        <v>200</v>
      </c>
      <c r="I18" s="43">
        <v>200</v>
      </c>
      <c r="J18" s="43">
        <v>200</v>
      </c>
      <c r="K18" s="43">
        <v>200</v>
      </c>
      <c r="L18" s="43">
        <v>200</v>
      </c>
      <c r="M18" s="43">
        <v>200</v>
      </c>
      <c r="N18" s="43">
        <v>200</v>
      </c>
      <c r="O18" s="43">
        <v>200</v>
      </c>
      <c r="P18" s="43">
        <v>200</v>
      </c>
      <c r="Q18" s="43">
        <v>200</v>
      </c>
      <c r="R18" s="2" t="s">
        <v>94</v>
      </c>
      <c r="S18" s="43">
        <v>200</v>
      </c>
      <c r="T18" s="43">
        <v>200</v>
      </c>
      <c r="U18" s="43">
        <v>200</v>
      </c>
      <c r="V18" s="43">
        <v>200</v>
      </c>
      <c r="W18" s="43">
        <v>200</v>
      </c>
      <c r="X18" s="43">
        <v>200</v>
      </c>
      <c r="Y18" s="43">
        <v>200</v>
      </c>
      <c r="Z18" s="43">
        <v>200</v>
      </c>
      <c r="AA18" s="43">
        <v>200</v>
      </c>
      <c r="AB18" s="43">
        <v>200</v>
      </c>
      <c r="AC18" s="43">
        <v>200</v>
      </c>
      <c r="AD18" s="43">
        <v>200</v>
      </c>
    </row>
    <row r="19" spans="1:30">
      <c r="A19" s="6" t="s">
        <v>95</v>
      </c>
      <c r="B19" s="43">
        <v>17</v>
      </c>
      <c r="C19" s="43">
        <v>200</v>
      </c>
      <c r="D19" s="43">
        <v>200</v>
      </c>
      <c r="E19" s="43">
        <v>200</v>
      </c>
      <c r="F19" s="43">
        <v>200</v>
      </c>
      <c r="G19" s="43">
        <v>200</v>
      </c>
      <c r="H19" s="43">
        <v>200</v>
      </c>
      <c r="I19" s="43">
        <v>200</v>
      </c>
      <c r="J19" s="43">
        <v>200</v>
      </c>
      <c r="K19" s="43">
        <v>200</v>
      </c>
      <c r="L19" s="43">
        <v>200</v>
      </c>
      <c r="M19" s="43">
        <v>200</v>
      </c>
      <c r="N19" s="43">
        <v>200</v>
      </c>
      <c r="O19" s="43">
        <v>200</v>
      </c>
      <c r="P19" s="43">
        <v>200</v>
      </c>
      <c r="Q19" s="43">
        <v>200</v>
      </c>
      <c r="R19" s="43">
        <v>200</v>
      </c>
      <c r="S19" s="2" t="s">
        <v>94</v>
      </c>
      <c r="T19" s="43">
        <v>200</v>
      </c>
      <c r="U19" s="43">
        <v>200</v>
      </c>
      <c r="V19" s="43">
        <v>200</v>
      </c>
      <c r="W19" s="43">
        <v>200</v>
      </c>
      <c r="X19" s="43">
        <v>200</v>
      </c>
      <c r="Y19" s="43">
        <v>200</v>
      </c>
      <c r="Z19" s="43">
        <v>200</v>
      </c>
      <c r="AA19" s="43">
        <v>200</v>
      </c>
      <c r="AB19" s="43">
        <v>200</v>
      </c>
      <c r="AC19" s="43">
        <v>200</v>
      </c>
      <c r="AD19" s="43">
        <v>200</v>
      </c>
    </row>
    <row r="20" spans="1:30">
      <c r="A20" s="6" t="s">
        <v>16</v>
      </c>
      <c r="B20" s="43">
        <v>18</v>
      </c>
      <c r="C20" s="43">
        <v>200</v>
      </c>
      <c r="D20" s="43">
        <v>200</v>
      </c>
      <c r="E20" s="43">
        <v>200</v>
      </c>
      <c r="F20" s="43">
        <v>200</v>
      </c>
      <c r="G20" s="43">
        <v>200</v>
      </c>
      <c r="H20" s="43">
        <v>200</v>
      </c>
      <c r="I20" s="43">
        <v>200</v>
      </c>
      <c r="J20" s="43">
        <v>200</v>
      </c>
      <c r="K20" s="43">
        <v>200</v>
      </c>
      <c r="L20" s="43">
        <v>200</v>
      </c>
      <c r="M20" s="43">
        <v>200</v>
      </c>
      <c r="N20" s="43">
        <v>200</v>
      </c>
      <c r="O20" s="43">
        <v>200</v>
      </c>
      <c r="P20" s="43">
        <v>200</v>
      </c>
      <c r="Q20" s="43">
        <v>200</v>
      </c>
      <c r="R20" s="43">
        <v>200</v>
      </c>
      <c r="S20" s="43">
        <v>200</v>
      </c>
      <c r="T20" s="2" t="s">
        <v>94</v>
      </c>
      <c r="U20" s="43">
        <v>200</v>
      </c>
      <c r="V20" s="43">
        <v>200</v>
      </c>
      <c r="W20" s="43">
        <v>200</v>
      </c>
      <c r="X20" s="43">
        <v>200</v>
      </c>
      <c r="Y20" s="43">
        <v>200</v>
      </c>
      <c r="Z20" s="43">
        <v>200</v>
      </c>
      <c r="AA20" s="43">
        <v>200</v>
      </c>
      <c r="AB20" s="43">
        <v>200</v>
      </c>
      <c r="AC20" s="43">
        <v>200</v>
      </c>
      <c r="AD20" s="43">
        <v>200</v>
      </c>
    </row>
    <row r="21" spans="1:30">
      <c r="A21" s="6" t="s">
        <v>17</v>
      </c>
      <c r="B21" s="43">
        <v>19</v>
      </c>
      <c r="C21" s="43">
        <v>200</v>
      </c>
      <c r="D21" s="43">
        <v>200</v>
      </c>
      <c r="E21" s="43">
        <v>200</v>
      </c>
      <c r="F21" s="43">
        <v>200</v>
      </c>
      <c r="G21" s="43">
        <v>200</v>
      </c>
      <c r="H21" s="43">
        <v>200</v>
      </c>
      <c r="I21" s="43">
        <v>200</v>
      </c>
      <c r="J21" s="43">
        <v>200</v>
      </c>
      <c r="K21" s="43">
        <v>200</v>
      </c>
      <c r="L21" s="43">
        <v>200</v>
      </c>
      <c r="M21" s="43">
        <v>200</v>
      </c>
      <c r="N21" s="43">
        <v>200</v>
      </c>
      <c r="O21" s="43">
        <v>200</v>
      </c>
      <c r="P21" s="43">
        <v>200</v>
      </c>
      <c r="Q21" s="43">
        <v>200</v>
      </c>
      <c r="R21" s="43">
        <v>200</v>
      </c>
      <c r="S21" s="43">
        <v>200</v>
      </c>
      <c r="T21" s="43">
        <v>200</v>
      </c>
      <c r="U21" s="2" t="s">
        <v>94</v>
      </c>
      <c r="V21" s="43">
        <v>200</v>
      </c>
      <c r="W21" s="43">
        <v>200</v>
      </c>
      <c r="X21" s="43">
        <v>200</v>
      </c>
      <c r="Y21" s="43">
        <v>200</v>
      </c>
      <c r="Z21" s="43">
        <v>200</v>
      </c>
      <c r="AA21" s="43">
        <v>200</v>
      </c>
      <c r="AB21" s="43">
        <v>200</v>
      </c>
      <c r="AC21" s="43">
        <v>200</v>
      </c>
      <c r="AD21" s="43">
        <v>200</v>
      </c>
    </row>
    <row r="22" spans="1:30">
      <c r="A22" s="6" t="s">
        <v>18</v>
      </c>
      <c r="B22" s="43">
        <v>20</v>
      </c>
      <c r="C22" s="43">
        <v>200</v>
      </c>
      <c r="D22" s="43">
        <v>200</v>
      </c>
      <c r="E22" s="43">
        <v>200</v>
      </c>
      <c r="F22" s="43">
        <v>200</v>
      </c>
      <c r="G22" s="43">
        <v>200</v>
      </c>
      <c r="H22" s="43">
        <v>200</v>
      </c>
      <c r="I22" s="43">
        <v>200</v>
      </c>
      <c r="J22" s="43">
        <v>200</v>
      </c>
      <c r="K22" s="43">
        <v>200</v>
      </c>
      <c r="L22" s="43">
        <v>200</v>
      </c>
      <c r="M22" s="43">
        <v>200</v>
      </c>
      <c r="N22" s="43">
        <v>200</v>
      </c>
      <c r="O22" s="43">
        <v>200</v>
      </c>
      <c r="P22" s="43">
        <v>200</v>
      </c>
      <c r="Q22" s="43">
        <v>200</v>
      </c>
      <c r="R22" s="43">
        <v>200</v>
      </c>
      <c r="S22" s="43">
        <v>200</v>
      </c>
      <c r="T22" s="43">
        <v>200</v>
      </c>
      <c r="U22" s="43">
        <v>200</v>
      </c>
      <c r="V22" s="2" t="s">
        <v>94</v>
      </c>
      <c r="W22" s="43">
        <v>200</v>
      </c>
      <c r="X22" s="43">
        <v>200</v>
      </c>
      <c r="Y22" s="43">
        <v>200</v>
      </c>
      <c r="Z22" s="43">
        <v>200</v>
      </c>
      <c r="AA22" s="43">
        <v>200</v>
      </c>
      <c r="AB22" s="43">
        <v>200</v>
      </c>
      <c r="AC22" s="43">
        <v>200</v>
      </c>
      <c r="AD22" s="43">
        <v>200</v>
      </c>
    </row>
    <row r="23" spans="1:30">
      <c r="A23" s="6" t="s">
        <v>19</v>
      </c>
      <c r="B23" s="43">
        <v>21</v>
      </c>
      <c r="C23" s="43">
        <v>200</v>
      </c>
      <c r="D23" s="43">
        <v>200</v>
      </c>
      <c r="E23" s="43">
        <v>200</v>
      </c>
      <c r="F23" s="43">
        <v>200</v>
      </c>
      <c r="G23" s="43">
        <v>200</v>
      </c>
      <c r="H23" s="43">
        <v>200</v>
      </c>
      <c r="I23" s="43">
        <v>200</v>
      </c>
      <c r="J23" s="43">
        <v>200</v>
      </c>
      <c r="K23" s="43">
        <v>200</v>
      </c>
      <c r="L23" s="43">
        <v>200</v>
      </c>
      <c r="M23" s="43">
        <v>200</v>
      </c>
      <c r="N23" s="43">
        <v>200</v>
      </c>
      <c r="O23" s="43">
        <v>200</v>
      </c>
      <c r="P23" s="43">
        <v>200</v>
      </c>
      <c r="Q23" s="43">
        <v>200</v>
      </c>
      <c r="R23" s="43">
        <v>200</v>
      </c>
      <c r="S23" s="43">
        <v>200</v>
      </c>
      <c r="T23" s="43">
        <v>200</v>
      </c>
      <c r="U23" s="43">
        <v>200</v>
      </c>
      <c r="V23" s="43">
        <v>200</v>
      </c>
      <c r="W23" s="2" t="s">
        <v>94</v>
      </c>
      <c r="X23" s="43">
        <v>200</v>
      </c>
      <c r="Y23" s="43">
        <v>200</v>
      </c>
      <c r="Z23" s="43">
        <v>200</v>
      </c>
      <c r="AA23" s="43">
        <v>200</v>
      </c>
      <c r="AB23" s="43">
        <v>200</v>
      </c>
      <c r="AC23" s="43">
        <v>200</v>
      </c>
      <c r="AD23" s="43">
        <v>200</v>
      </c>
    </row>
    <row r="24" spans="1:30">
      <c r="A24" s="6" t="s">
        <v>20</v>
      </c>
      <c r="B24" s="43">
        <v>22</v>
      </c>
      <c r="C24" s="43">
        <v>200</v>
      </c>
      <c r="D24" s="43">
        <v>200</v>
      </c>
      <c r="E24" s="43">
        <v>200</v>
      </c>
      <c r="F24" s="43">
        <v>200</v>
      </c>
      <c r="G24" s="43">
        <v>200</v>
      </c>
      <c r="H24" s="43">
        <v>200</v>
      </c>
      <c r="I24" s="43">
        <v>200</v>
      </c>
      <c r="J24" s="43">
        <v>200</v>
      </c>
      <c r="K24" s="43">
        <v>200</v>
      </c>
      <c r="L24" s="43">
        <v>200</v>
      </c>
      <c r="M24" s="43">
        <v>200</v>
      </c>
      <c r="N24" s="43">
        <v>200</v>
      </c>
      <c r="O24" s="43">
        <v>200</v>
      </c>
      <c r="P24" s="43">
        <v>200</v>
      </c>
      <c r="Q24" s="43">
        <v>200</v>
      </c>
      <c r="R24" s="43">
        <v>200</v>
      </c>
      <c r="S24" s="43">
        <v>200</v>
      </c>
      <c r="T24" s="43">
        <v>200</v>
      </c>
      <c r="U24" s="43">
        <v>200</v>
      </c>
      <c r="V24" s="43">
        <v>200</v>
      </c>
      <c r="W24" s="43">
        <v>200</v>
      </c>
      <c r="X24" s="2" t="s">
        <v>94</v>
      </c>
      <c r="Y24" s="43">
        <v>200</v>
      </c>
      <c r="Z24" s="43">
        <v>200</v>
      </c>
      <c r="AA24" s="43">
        <v>200</v>
      </c>
      <c r="AB24" s="43">
        <v>200</v>
      </c>
      <c r="AC24" s="43">
        <v>200</v>
      </c>
      <c r="AD24" s="43">
        <v>200</v>
      </c>
    </row>
    <row r="25" spans="1:30">
      <c r="A25" s="6" t="s">
        <v>21</v>
      </c>
      <c r="B25" s="43">
        <v>23</v>
      </c>
      <c r="C25" s="43">
        <v>200</v>
      </c>
      <c r="D25" s="43">
        <v>200</v>
      </c>
      <c r="E25" s="43">
        <v>200</v>
      </c>
      <c r="F25" s="43">
        <v>200</v>
      </c>
      <c r="G25" s="43">
        <v>200</v>
      </c>
      <c r="H25" s="43">
        <v>200</v>
      </c>
      <c r="I25" s="43">
        <v>200</v>
      </c>
      <c r="J25" s="43">
        <v>200</v>
      </c>
      <c r="K25" s="43">
        <v>200</v>
      </c>
      <c r="L25" s="43">
        <v>200</v>
      </c>
      <c r="M25" s="43">
        <v>200</v>
      </c>
      <c r="N25" s="43">
        <v>200</v>
      </c>
      <c r="O25" s="43">
        <v>200</v>
      </c>
      <c r="P25" s="43">
        <v>200</v>
      </c>
      <c r="Q25" s="43">
        <v>200</v>
      </c>
      <c r="R25" s="43">
        <v>200</v>
      </c>
      <c r="S25" s="43">
        <v>200</v>
      </c>
      <c r="T25" s="43">
        <v>200</v>
      </c>
      <c r="U25" s="43">
        <v>200</v>
      </c>
      <c r="V25" s="43">
        <v>200</v>
      </c>
      <c r="W25" s="43">
        <v>200</v>
      </c>
      <c r="X25" s="43">
        <v>200</v>
      </c>
      <c r="Y25" s="2" t="s">
        <v>94</v>
      </c>
      <c r="Z25" s="43">
        <v>200</v>
      </c>
      <c r="AA25" s="43">
        <v>200</v>
      </c>
      <c r="AB25" s="43">
        <v>200</v>
      </c>
      <c r="AC25" s="43">
        <v>200</v>
      </c>
      <c r="AD25" s="43">
        <v>200</v>
      </c>
    </row>
    <row r="26" spans="1:30">
      <c r="A26" s="6" t="s">
        <v>22</v>
      </c>
      <c r="B26" s="43">
        <v>24</v>
      </c>
      <c r="C26" s="43">
        <v>200</v>
      </c>
      <c r="D26" s="43">
        <v>200</v>
      </c>
      <c r="E26" s="43">
        <v>200</v>
      </c>
      <c r="F26" s="43">
        <v>200</v>
      </c>
      <c r="G26" s="43">
        <v>200</v>
      </c>
      <c r="H26" s="43">
        <v>200</v>
      </c>
      <c r="I26" s="43">
        <v>200</v>
      </c>
      <c r="J26" s="43">
        <v>200</v>
      </c>
      <c r="K26" s="43">
        <v>200</v>
      </c>
      <c r="L26" s="43">
        <v>200</v>
      </c>
      <c r="M26" s="43">
        <v>200</v>
      </c>
      <c r="N26" s="43">
        <v>200</v>
      </c>
      <c r="O26" s="43">
        <v>200</v>
      </c>
      <c r="P26" s="43">
        <v>200</v>
      </c>
      <c r="Q26" s="43">
        <v>200</v>
      </c>
      <c r="R26" s="43">
        <v>200</v>
      </c>
      <c r="S26" s="43">
        <v>200</v>
      </c>
      <c r="T26" s="43">
        <v>200</v>
      </c>
      <c r="U26" s="43">
        <v>200</v>
      </c>
      <c r="V26" s="43">
        <v>200</v>
      </c>
      <c r="W26" s="43">
        <v>200</v>
      </c>
      <c r="X26" s="43">
        <v>200</v>
      </c>
      <c r="Y26" s="43">
        <v>200</v>
      </c>
      <c r="Z26" s="2" t="s">
        <v>94</v>
      </c>
      <c r="AA26" s="43">
        <v>200</v>
      </c>
      <c r="AB26" s="43">
        <v>200</v>
      </c>
      <c r="AC26" s="43">
        <v>200</v>
      </c>
      <c r="AD26" s="43">
        <v>200</v>
      </c>
    </row>
    <row r="27" spans="1:30">
      <c r="A27" s="6" t="s">
        <v>23</v>
      </c>
      <c r="B27" s="43">
        <v>25</v>
      </c>
      <c r="C27" s="43">
        <v>200</v>
      </c>
      <c r="D27" s="43">
        <v>200</v>
      </c>
      <c r="E27" s="43">
        <v>200</v>
      </c>
      <c r="F27" s="43">
        <v>200</v>
      </c>
      <c r="G27" s="43">
        <v>200</v>
      </c>
      <c r="H27" s="43">
        <v>200</v>
      </c>
      <c r="I27" s="43">
        <v>200</v>
      </c>
      <c r="J27" s="43">
        <v>200</v>
      </c>
      <c r="K27" s="43">
        <v>200</v>
      </c>
      <c r="L27" s="43">
        <v>200</v>
      </c>
      <c r="M27" s="43">
        <v>200</v>
      </c>
      <c r="N27" s="43">
        <v>200</v>
      </c>
      <c r="O27" s="43">
        <v>200</v>
      </c>
      <c r="P27" s="43">
        <v>200</v>
      </c>
      <c r="Q27" s="43">
        <v>200</v>
      </c>
      <c r="R27" s="43">
        <v>200</v>
      </c>
      <c r="S27" s="43">
        <v>200</v>
      </c>
      <c r="T27" s="43">
        <v>200</v>
      </c>
      <c r="U27" s="43">
        <v>200</v>
      </c>
      <c r="V27" s="43">
        <v>200</v>
      </c>
      <c r="W27" s="43">
        <v>200</v>
      </c>
      <c r="X27" s="43">
        <v>200</v>
      </c>
      <c r="Y27" s="43">
        <v>200</v>
      </c>
      <c r="Z27" s="43">
        <v>200</v>
      </c>
      <c r="AA27" s="2" t="s">
        <v>94</v>
      </c>
      <c r="AB27" s="43">
        <v>200</v>
      </c>
      <c r="AC27" s="43">
        <v>200</v>
      </c>
      <c r="AD27" s="43">
        <v>200</v>
      </c>
    </row>
    <row r="28" spans="1:30">
      <c r="A28" s="6" t="s">
        <v>24</v>
      </c>
      <c r="B28" s="43">
        <v>26</v>
      </c>
      <c r="C28" s="43">
        <v>200</v>
      </c>
      <c r="D28" s="43">
        <v>200</v>
      </c>
      <c r="E28" s="43">
        <v>200</v>
      </c>
      <c r="F28" s="43">
        <v>200</v>
      </c>
      <c r="G28" s="43">
        <v>200</v>
      </c>
      <c r="H28" s="43">
        <v>200</v>
      </c>
      <c r="I28" s="43">
        <v>200</v>
      </c>
      <c r="J28" s="43">
        <v>200</v>
      </c>
      <c r="K28" s="43">
        <v>200</v>
      </c>
      <c r="L28" s="43">
        <v>200</v>
      </c>
      <c r="M28" s="43">
        <v>200</v>
      </c>
      <c r="N28" s="43">
        <v>200</v>
      </c>
      <c r="O28" s="43">
        <v>200</v>
      </c>
      <c r="P28" s="43">
        <v>200</v>
      </c>
      <c r="Q28" s="43">
        <v>200</v>
      </c>
      <c r="R28" s="43">
        <v>200</v>
      </c>
      <c r="S28" s="43">
        <v>200</v>
      </c>
      <c r="T28" s="43">
        <v>200</v>
      </c>
      <c r="U28" s="43">
        <v>200</v>
      </c>
      <c r="V28" s="43">
        <v>200</v>
      </c>
      <c r="W28" s="43">
        <v>200</v>
      </c>
      <c r="X28" s="43">
        <v>200</v>
      </c>
      <c r="Y28" s="43">
        <v>200</v>
      </c>
      <c r="Z28" s="43">
        <v>200</v>
      </c>
      <c r="AA28" s="43">
        <v>200</v>
      </c>
      <c r="AB28" s="2" t="s">
        <v>94</v>
      </c>
      <c r="AC28" s="43">
        <v>200</v>
      </c>
      <c r="AD28" s="43">
        <v>200</v>
      </c>
    </row>
    <row r="29" spans="1:30">
      <c r="A29" s="6" t="s">
        <v>25</v>
      </c>
      <c r="B29" s="43">
        <v>27</v>
      </c>
      <c r="C29" s="43">
        <v>200</v>
      </c>
      <c r="D29" s="43">
        <v>200</v>
      </c>
      <c r="E29" s="43">
        <v>200</v>
      </c>
      <c r="F29" s="43">
        <v>200</v>
      </c>
      <c r="G29" s="43">
        <v>200</v>
      </c>
      <c r="H29" s="43">
        <v>200</v>
      </c>
      <c r="I29" s="43">
        <v>200</v>
      </c>
      <c r="J29" s="43">
        <v>200</v>
      </c>
      <c r="K29" s="43">
        <v>200</v>
      </c>
      <c r="L29" s="43">
        <v>200</v>
      </c>
      <c r="M29" s="43">
        <v>200</v>
      </c>
      <c r="N29" s="43">
        <v>200</v>
      </c>
      <c r="O29" s="43">
        <v>200</v>
      </c>
      <c r="P29" s="43">
        <v>200</v>
      </c>
      <c r="Q29" s="43">
        <v>200</v>
      </c>
      <c r="R29" s="43">
        <v>200</v>
      </c>
      <c r="S29" s="43">
        <v>200</v>
      </c>
      <c r="T29" s="43">
        <v>200</v>
      </c>
      <c r="U29" s="43">
        <v>200</v>
      </c>
      <c r="V29" s="43">
        <v>200</v>
      </c>
      <c r="W29" s="43">
        <v>200</v>
      </c>
      <c r="X29" s="43">
        <v>200</v>
      </c>
      <c r="Y29" s="43">
        <v>200</v>
      </c>
      <c r="Z29" s="43">
        <v>200</v>
      </c>
      <c r="AA29" s="43">
        <v>200</v>
      </c>
      <c r="AB29" s="43">
        <v>200</v>
      </c>
      <c r="AC29" s="2" t="s">
        <v>94</v>
      </c>
      <c r="AD29" s="43">
        <v>200</v>
      </c>
    </row>
    <row r="30" spans="1:30">
      <c r="A30" s="6" t="s">
        <v>26</v>
      </c>
      <c r="B30" s="43">
        <v>28</v>
      </c>
      <c r="C30" s="43">
        <v>200</v>
      </c>
      <c r="D30" s="43">
        <v>200</v>
      </c>
      <c r="E30" s="43">
        <v>200</v>
      </c>
      <c r="F30" s="43">
        <v>200</v>
      </c>
      <c r="G30" s="43">
        <v>200</v>
      </c>
      <c r="H30" s="43">
        <v>200</v>
      </c>
      <c r="I30" s="43">
        <v>200</v>
      </c>
      <c r="J30" s="43">
        <v>200</v>
      </c>
      <c r="K30" s="43">
        <v>200</v>
      </c>
      <c r="L30" s="43">
        <v>200</v>
      </c>
      <c r="M30" s="43">
        <v>200</v>
      </c>
      <c r="N30" s="43">
        <v>200</v>
      </c>
      <c r="O30" s="43">
        <v>200</v>
      </c>
      <c r="P30" s="43">
        <v>200</v>
      </c>
      <c r="Q30" s="43">
        <v>200</v>
      </c>
      <c r="R30" s="43">
        <v>200</v>
      </c>
      <c r="S30" s="43">
        <v>200</v>
      </c>
      <c r="T30" s="43">
        <v>200</v>
      </c>
      <c r="U30" s="43">
        <v>200</v>
      </c>
      <c r="V30" s="43">
        <v>200</v>
      </c>
      <c r="W30" s="43">
        <v>200</v>
      </c>
      <c r="X30" s="43">
        <v>200</v>
      </c>
      <c r="Y30" s="43">
        <v>200</v>
      </c>
      <c r="Z30" s="43">
        <v>200</v>
      </c>
      <c r="AA30" s="43">
        <v>200</v>
      </c>
      <c r="AB30" s="43">
        <v>200</v>
      </c>
      <c r="AC30" s="43">
        <v>200</v>
      </c>
      <c r="AD30" s="2" t="s">
        <v>94</v>
      </c>
    </row>
  </sheetData>
  <sheetProtection sheet="1" objects="1" scenarios="1"/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6DDB7-DB6E-4F1F-A639-C3534A139004}">
  <dimension ref="A1:Z26"/>
  <sheetViews>
    <sheetView workbookViewId="0">
      <pane xSplit="2" ySplit="2" topLeftCell="C3" activePane="bottomRight" state="frozen"/>
      <selection pane="topRight"/>
      <selection pane="bottomLeft"/>
      <selection pane="bottomRight"/>
    </sheetView>
  </sheetViews>
  <sheetFormatPr defaultRowHeight="18.75"/>
  <cols>
    <col min="2" max="2" width="0" hidden="1" customWidth="1"/>
  </cols>
  <sheetData>
    <row r="1" spans="1:25">
      <c r="A1" s="43"/>
      <c r="B1" s="43"/>
      <c r="C1" s="6" t="s">
        <v>0</v>
      </c>
      <c r="D1" s="6" t="s">
        <v>1</v>
      </c>
      <c r="E1" s="6" t="s">
        <v>2</v>
      </c>
      <c r="F1" s="6" t="s">
        <v>3</v>
      </c>
      <c r="G1" s="6" t="s">
        <v>31</v>
      </c>
      <c r="H1" s="6" t="s">
        <v>32</v>
      </c>
      <c r="I1" s="6" t="s">
        <v>33</v>
      </c>
      <c r="J1" s="6" t="s">
        <v>34</v>
      </c>
      <c r="K1" s="6" t="s">
        <v>35</v>
      </c>
      <c r="L1" s="6" t="s">
        <v>36</v>
      </c>
      <c r="M1" s="6" t="s">
        <v>37</v>
      </c>
      <c r="N1" s="6" t="s">
        <v>38</v>
      </c>
      <c r="O1" s="6" t="s">
        <v>39</v>
      </c>
      <c r="P1" s="6" t="s">
        <v>40</v>
      </c>
      <c r="Q1" s="6" t="s">
        <v>41</v>
      </c>
      <c r="R1" s="6" t="s">
        <v>42</v>
      </c>
      <c r="S1" s="6" t="s">
        <v>43</v>
      </c>
      <c r="T1" s="6" t="s">
        <v>44</v>
      </c>
      <c r="U1" s="6" t="s">
        <v>45</v>
      </c>
      <c r="V1" s="6" t="s">
        <v>46</v>
      </c>
      <c r="W1" s="6" t="s">
        <v>47</v>
      </c>
      <c r="X1" s="6" t="s">
        <v>48</v>
      </c>
      <c r="Y1" s="6" t="s">
        <v>49</v>
      </c>
    </row>
    <row r="2" spans="1:25" hidden="1">
      <c r="A2" s="43"/>
      <c r="B2" s="43"/>
      <c r="C2" s="43">
        <v>1</v>
      </c>
      <c r="D2" s="43">
        <v>2</v>
      </c>
      <c r="E2" s="43">
        <v>3</v>
      </c>
      <c r="F2" s="43">
        <v>4</v>
      </c>
      <c r="G2" s="43">
        <v>5</v>
      </c>
      <c r="H2" s="43">
        <v>6</v>
      </c>
      <c r="I2" s="43">
        <v>7</v>
      </c>
      <c r="J2" s="43">
        <v>8</v>
      </c>
      <c r="K2" s="43">
        <v>9</v>
      </c>
      <c r="L2" s="43">
        <v>10</v>
      </c>
      <c r="M2" s="43">
        <v>11</v>
      </c>
      <c r="N2" s="43">
        <v>12</v>
      </c>
      <c r="O2" s="43">
        <v>13</v>
      </c>
      <c r="P2" s="43">
        <v>14</v>
      </c>
      <c r="Q2" s="43">
        <v>15</v>
      </c>
      <c r="R2" s="43">
        <v>16</v>
      </c>
      <c r="S2" s="43">
        <v>17</v>
      </c>
      <c r="T2" s="43">
        <v>18</v>
      </c>
      <c r="U2" s="43">
        <v>19</v>
      </c>
      <c r="V2" s="43">
        <v>20</v>
      </c>
      <c r="W2" s="43">
        <v>21</v>
      </c>
      <c r="X2" s="43">
        <v>22</v>
      </c>
      <c r="Y2" s="43">
        <v>23</v>
      </c>
    </row>
    <row r="3" spans="1:25">
      <c r="A3" s="6" t="s">
        <v>0</v>
      </c>
      <c r="B3" s="43">
        <v>1</v>
      </c>
      <c r="C3" s="2" t="s">
        <v>94</v>
      </c>
      <c r="D3" s="43">
        <v>0</v>
      </c>
      <c r="E3" s="43">
        <v>0</v>
      </c>
      <c r="F3" s="43">
        <v>0</v>
      </c>
      <c r="G3" s="43">
        <v>0</v>
      </c>
      <c r="H3" s="43">
        <v>0</v>
      </c>
      <c r="I3" s="43">
        <v>0</v>
      </c>
      <c r="J3" s="43">
        <v>0</v>
      </c>
      <c r="K3" s="43">
        <v>0</v>
      </c>
      <c r="L3" s="43">
        <v>0</v>
      </c>
      <c r="M3" s="43">
        <v>0</v>
      </c>
      <c r="N3" s="43">
        <v>0</v>
      </c>
      <c r="O3" s="43">
        <v>200</v>
      </c>
      <c r="P3" s="43">
        <v>200</v>
      </c>
      <c r="Q3" s="43">
        <v>200</v>
      </c>
      <c r="R3" s="43">
        <v>200</v>
      </c>
      <c r="S3" s="43">
        <v>200</v>
      </c>
      <c r="T3" s="43">
        <v>200</v>
      </c>
      <c r="U3" s="43">
        <v>200</v>
      </c>
      <c r="V3" s="43">
        <v>200</v>
      </c>
      <c r="W3" s="43">
        <v>200</v>
      </c>
      <c r="X3" s="43">
        <v>200</v>
      </c>
      <c r="Y3" s="43">
        <v>200</v>
      </c>
    </row>
    <row r="4" spans="1:25">
      <c r="A4" s="6" t="s">
        <v>1</v>
      </c>
      <c r="B4" s="43">
        <v>2</v>
      </c>
      <c r="C4" s="43">
        <v>0</v>
      </c>
      <c r="D4" s="2" t="s">
        <v>94</v>
      </c>
      <c r="E4" s="43">
        <v>0</v>
      </c>
      <c r="F4" s="43">
        <v>0</v>
      </c>
      <c r="G4" s="43">
        <v>0</v>
      </c>
      <c r="H4" s="43">
        <v>0</v>
      </c>
      <c r="I4" s="43">
        <v>0</v>
      </c>
      <c r="J4" s="43">
        <v>0</v>
      </c>
      <c r="K4" s="43">
        <v>0</v>
      </c>
      <c r="L4" s="43">
        <v>0</v>
      </c>
      <c r="M4" s="43">
        <v>0</v>
      </c>
      <c r="N4" s="43">
        <v>0</v>
      </c>
      <c r="O4" s="43">
        <v>200</v>
      </c>
      <c r="P4" s="43">
        <v>200</v>
      </c>
      <c r="Q4" s="43">
        <v>200</v>
      </c>
      <c r="R4" s="43">
        <v>200</v>
      </c>
      <c r="S4" s="43">
        <v>200</v>
      </c>
      <c r="T4" s="43">
        <v>200</v>
      </c>
      <c r="U4" s="43">
        <v>200</v>
      </c>
      <c r="V4" s="43">
        <v>200</v>
      </c>
      <c r="W4" s="43">
        <v>200</v>
      </c>
      <c r="X4" s="43">
        <v>200</v>
      </c>
      <c r="Y4" s="43">
        <v>200</v>
      </c>
    </row>
    <row r="5" spans="1:25">
      <c r="A5" s="6" t="s">
        <v>2</v>
      </c>
      <c r="B5" s="43">
        <v>3</v>
      </c>
      <c r="C5" s="43">
        <v>0</v>
      </c>
      <c r="D5" s="43">
        <v>0</v>
      </c>
      <c r="E5" s="2" t="s">
        <v>94</v>
      </c>
      <c r="F5" s="43">
        <v>0</v>
      </c>
      <c r="G5" s="43">
        <v>0</v>
      </c>
      <c r="H5" s="43">
        <v>0</v>
      </c>
      <c r="I5" s="43">
        <v>0</v>
      </c>
      <c r="J5" s="43">
        <v>0</v>
      </c>
      <c r="K5" s="43">
        <v>0</v>
      </c>
      <c r="L5" s="43">
        <v>0</v>
      </c>
      <c r="M5" s="43">
        <v>0</v>
      </c>
      <c r="N5" s="43">
        <v>0</v>
      </c>
      <c r="O5" s="43">
        <v>200</v>
      </c>
      <c r="P5" s="43">
        <v>200</v>
      </c>
      <c r="Q5" s="43">
        <v>200</v>
      </c>
      <c r="R5" s="43">
        <v>200</v>
      </c>
      <c r="S5" s="43">
        <v>200</v>
      </c>
      <c r="T5" s="43">
        <v>200</v>
      </c>
      <c r="U5" s="43">
        <v>200</v>
      </c>
      <c r="V5" s="43">
        <v>200</v>
      </c>
      <c r="W5" s="43">
        <v>200</v>
      </c>
      <c r="X5" s="43">
        <v>200</v>
      </c>
      <c r="Y5" s="43">
        <v>200</v>
      </c>
    </row>
    <row r="6" spans="1:25">
      <c r="A6" s="6" t="s">
        <v>3</v>
      </c>
      <c r="B6" s="43">
        <v>4</v>
      </c>
      <c r="C6" s="43">
        <v>0</v>
      </c>
      <c r="D6" s="43">
        <v>0</v>
      </c>
      <c r="E6" s="43">
        <v>0</v>
      </c>
      <c r="F6" s="2" t="s">
        <v>94</v>
      </c>
      <c r="G6" s="43">
        <v>0</v>
      </c>
      <c r="H6" s="43">
        <v>0</v>
      </c>
      <c r="I6" s="43">
        <v>0</v>
      </c>
      <c r="J6" s="43">
        <v>0</v>
      </c>
      <c r="K6" s="43">
        <v>0</v>
      </c>
      <c r="L6" s="43">
        <v>0</v>
      </c>
      <c r="M6" s="43">
        <v>0</v>
      </c>
      <c r="N6" s="43">
        <v>0</v>
      </c>
      <c r="O6" s="43">
        <v>200</v>
      </c>
      <c r="P6" s="43">
        <v>200</v>
      </c>
      <c r="Q6" s="43">
        <v>200</v>
      </c>
      <c r="R6" s="43">
        <v>200</v>
      </c>
      <c r="S6" s="43">
        <v>200</v>
      </c>
      <c r="T6" s="43">
        <v>200</v>
      </c>
      <c r="U6" s="43">
        <v>200</v>
      </c>
      <c r="V6" s="43">
        <v>200</v>
      </c>
      <c r="W6" s="43">
        <v>200</v>
      </c>
      <c r="X6" s="43">
        <v>200</v>
      </c>
      <c r="Y6" s="43">
        <v>200</v>
      </c>
    </row>
    <row r="7" spans="1:25">
      <c r="A7" s="6" t="s">
        <v>31</v>
      </c>
      <c r="B7" s="43">
        <v>5</v>
      </c>
      <c r="C7" s="43">
        <v>0</v>
      </c>
      <c r="D7" s="43">
        <v>0</v>
      </c>
      <c r="E7" s="43">
        <v>0</v>
      </c>
      <c r="F7" s="43">
        <v>0</v>
      </c>
      <c r="G7" s="2" t="s">
        <v>94</v>
      </c>
      <c r="H7" s="43">
        <v>0</v>
      </c>
      <c r="I7" s="43">
        <v>0</v>
      </c>
      <c r="J7" s="43">
        <v>0</v>
      </c>
      <c r="K7" s="43">
        <v>0</v>
      </c>
      <c r="L7" s="43">
        <v>0</v>
      </c>
      <c r="M7" s="43">
        <v>0</v>
      </c>
      <c r="N7" s="43">
        <v>0</v>
      </c>
      <c r="O7" s="43">
        <v>200</v>
      </c>
      <c r="P7" s="43">
        <v>200</v>
      </c>
      <c r="Q7" s="43">
        <v>200</v>
      </c>
      <c r="R7" s="43">
        <v>200</v>
      </c>
      <c r="S7" s="43">
        <v>200</v>
      </c>
      <c r="T7" s="43">
        <v>200</v>
      </c>
      <c r="U7" s="43">
        <v>200</v>
      </c>
      <c r="V7" s="43">
        <v>200</v>
      </c>
      <c r="W7" s="43">
        <v>200</v>
      </c>
      <c r="X7" s="43">
        <v>200</v>
      </c>
      <c r="Y7" s="43">
        <v>200</v>
      </c>
    </row>
    <row r="8" spans="1:25">
      <c r="A8" s="6" t="s">
        <v>32</v>
      </c>
      <c r="B8" s="43">
        <v>6</v>
      </c>
      <c r="C8" s="43">
        <v>0</v>
      </c>
      <c r="D8" s="43">
        <v>0</v>
      </c>
      <c r="E8" s="43">
        <v>0</v>
      </c>
      <c r="F8" s="43">
        <v>0</v>
      </c>
      <c r="G8" s="43">
        <v>0</v>
      </c>
      <c r="H8" s="2" t="s">
        <v>94</v>
      </c>
      <c r="I8" s="43">
        <v>0</v>
      </c>
      <c r="J8" s="43">
        <v>0</v>
      </c>
      <c r="K8" s="43">
        <v>0</v>
      </c>
      <c r="L8" s="43">
        <v>0</v>
      </c>
      <c r="M8" s="43">
        <v>0</v>
      </c>
      <c r="N8" s="43">
        <v>0</v>
      </c>
      <c r="O8" s="43">
        <v>200</v>
      </c>
      <c r="P8" s="43">
        <v>200</v>
      </c>
      <c r="Q8" s="43">
        <v>200</v>
      </c>
      <c r="R8" s="43">
        <v>200</v>
      </c>
      <c r="S8" s="43">
        <v>200</v>
      </c>
      <c r="T8" s="43">
        <v>200</v>
      </c>
      <c r="U8" s="43">
        <v>200</v>
      </c>
      <c r="V8" s="43">
        <v>200</v>
      </c>
      <c r="W8" s="43">
        <v>200</v>
      </c>
      <c r="X8" s="43">
        <v>200</v>
      </c>
      <c r="Y8" s="43">
        <v>200</v>
      </c>
    </row>
    <row r="9" spans="1:25">
      <c r="A9" s="6" t="s">
        <v>33</v>
      </c>
      <c r="B9" s="43">
        <v>7</v>
      </c>
      <c r="C9" s="43">
        <v>0</v>
      </c>
      <c r="D9" s="43">
        <v>0</v>
      </c>
      <c r="E9" s="43">
        <v>0</v>
      </c>
      <c r="F9" s="43">
        <v>0</v>
      </c>
      <c r="G9" s="43">
        <v>0</v>
      </c>
      <c r="H9" s="43">
        <v>0</v>
      </c>
      <c r="I9" s="2" t="s">
        <v>94</v>
      </c>
      <c r="J9" s="43">
        <v>0</v>
      </c>
      <c r="K9" s="43">
        <v>0</v>
      </c>
      <c r="L9" s="43">
        <v>0</v>
      </c>
      <c r="M9" s="43">
        <v>0</v>
      </c>
      <c r="N9" s="43">
        <v>0</v>
      </c>
      <c r="O9" s="43">
        <v>200</v>
      </c>
      <c r="P9" s="43">
        <v>200</v>
      </c>
      <c r="Q9" s="43">
        <v>200</v>
      </c>
      <c r="R9" s="43">
        <v>200</v>
      </c>
      <c r="S9" s="43">
        <v>200</v>
      </c>
      <c r="T9" s="43">
        <v>200</v>
      </c>
      <c r="U9" s="43">
        <v>200</v>
      </c>
      <c r="V9" s="43">
        <v>200</v>
      </c>
      <c r="W9" s="43">
        <v>200</v>
      </c>
      <c r="X9" s="43">
        <v>200</v>
      </c>
      <c r="Y9" s="43">
        <v>200</v>
      </c>
    </row>
    <row r="10" spans="1:25">
      <c r="A10" s="6" t="s">
        <v>34</v>
      </c>
      <c r="B10" s="43">
        <v>8</v>
      </c>
      <c r="C10" s="43">
        <v>0</v>
      </c>
      <c r="D10" s="43">
        <v>0</v>
      </c>
      <c r="E10" s="43">
        <v>0</v>
      </c>
      <c r="F10" s="43">
        <v>0</v>
      </c>
      <c r="G10" s="43">
        <v>0</v>
      </c>
      <c r="H10" s="43">
        <v>0</v>
      </c>
      <c r="I10" s="43">
        <v>0</v>
      </c>
      <c r="J10" s="2" t="s">
        <v>94</v>
      </c>
      <c r="K10" s="43">
        <v>0</v>
      </c>
      <c r="L10" s="43">
        <v>0</v>
      </c>
      <c r="M10" s="43">
        <v>0</v>
      </c>
      <c r="N10" s="43">
        <v>0</v>
      </c>
      <c r="O10" s="43">
        <v>200</v>
      </c>
      <c r="P10" s="43">
        <v>200</v>
      </c>
      <c r="Q10" s="43">
        <v>200</v>
      </c>
      <c r="R10" s="43">
        <v>200</v>
      </c>
      <c r="S10" s="43">
        <v>200</v>
      </c>
      <c r="T10" s="43">
        <v>200</v>
      </c>
      <c r="U10" s="43">
        <v>200</v>
      </c>
      <c r="V10" s="43">
        <v>200</v>
      </c>
      <c r="W10" s="43">
        <v>200</v>
      </c>
      <c r="X10" s="43">
        <v>200</v>
      </c>
      <c r="Y10" s="43">
        <v>200</v>
      </c>
    </row>
    <row r="11" spans="1:25">
      <c r="A11" s="6" t="s">
        <v>35</v>
      </c>
      <c r="B11" s="43">
        <v>9</v>
      </c>
      <c r="C11" s="43">
        <v>0</v>
      </c>
      <c r="D11" s="43">
        <v>0</v>
      </c>
      <c r="E11" s="43">
        <v>0</v>
      </c>
      <c r="F11" s="43">
        <v>0</v>
      </c>
      <c r="G11" s="43">
        <v>0</v>
      </c>
      <c r="H11" s="43">
        <v>0</v>
      </c>
      <c r="I11" s="43">
        <v>0</v>
      </c>
      <c r="J11" s="43">
        <v>0</v>
      </c>
      <c r="K11" s="2" t="s">
        <v>94</v>
      </c>
      <c r="L11" s="43">
        <v>0</v>
      </c>
      <c r="M11" s="43">
        <v>0</v>
      </c>
      <c r="N11" s="43">
        <v>0</v>
      </c>
      <c r="O11" s="43">
        <v>200</v>
      </c>
      <c r="P11" s="43">
        <v>200</v>
      </c>
      <c r="Q11" s="43">
        <v>200</v>
      </c>
      <c r="R11" s="43">
        <v>200</v>
      </c>
      <c r="S11" s="43">
        <v>200</v>
      </c>
      <c r="T11" s="43">
        <v>200</v>
      </c>
      <c r="U11" s="43">
        <v>200</v>
      </c>
      <c r="V11" s="43">
        <v>200</v>
      </c>
      <c r="W11" s="43">
        <v>200</v>
      </c>
      <c r="X11" s="43">
        <v>200</v>
      </c>
      <c r="Y11" s="43">
        <v>200</v>
      </c>
    </row>
    <row r="12" spans="1:25">
      <c r="A12" s="6" t="s">
        <v>36</v>
      </c>
      <c r="B12" s="43">
        <v>10</v>
      </c>
      <c r="C12" s="43">
        <v>0</v>
      </c>
      <c r="D12" s="43">
        <v>0</v>
      </c>
      <c r="E12" s="43">
        <v>0</v>
      </c>
      <c r="F12" s="43">
        <v>0</v>
      </c>
      <c r="G12" s="43">
        <v>0</v>
      </c>
      <c r="H12" s="43">
        <v>0</v>
      </c>
      <c r="I12" s="43">
        <v>0</v>
      </c>
      <c r="J12" s="43">
        <v>0</v>
      </c>
      <c r="K12" s="43">
        <v>0</v>
      </c>
      <c r="L12" s="2" t="s">
        <v>94</v>
      </c>
      <c r="M12" s="43">
        <v>0</v>
      </c>
      <c r="N12" s="43">
        <v>0</v>
      </c>
      <c r="O12" s="43">
        <v>200</v>
      </c>
      <c r="P12" s="43">
        <v>200</v>
      </c>
      <c r="Q12" s="43">
        <v>200</v>
      </c>
      <c r="R12" s="43">
        <v>200</v>
      </c>
      <c r="S12" s="43">
        <v>200</v>
      </c>
      <c r="T12" s="43">
        <v>200</v>
      </c>
      <c r="U12" s="43">
        <v>200</v>
      </c>
      <c r="V12" s="43">
        <v>200</v>
      </c>
      <c r="W12" s="43">
        <v>200</v>
      </c>
      <c r="X12" s="43">
        <v>200</v>
      </c>
      <c r="Y12" s="43">
        <v>200</v>
      </c>
    </row>
    <row r="13" spans="1:25">
      <c r="A13" s="6" t="s">
        <v>37</v>
      </c>
      <c r="B13" s="43">
        <v>11</v>
      </c>
      <c r="C13" s="43">
        <v>0</v>
      </c>
      <c r="D13" s="43">
        <v>0</v>
      </c>
      <c r="E13" s="43">
        <v>0</v>
      </c>
      <c r="F13" s="43">
        <v>0</v>
      </c>
      <c r="G13" s="43">
        <v>0</v>
      </c>
      <c r="H13" s="43">
        <v>0</v>
      </c>
      <c r="I13" s="43">
        <v>0</v>
      </c>
      <c r="J13" s="43">
        <v>0</v>
      </c>
      <c r="K13" s="43">
        <v>0</v>
      </c>
      <c r="L13" s="43">
        <v>0</v>
      </c>
      <c r="M13" s="2" t="s">
        <v>94</v>
      </c>
      <c r="N13" s="43">
        <v>0</v>
      </c>
      <c r="O13" s="43">
        <v>200</v>
      </c>
      <c r="P13" s="43">
        <v>200</v>
      </c>
      <c r="Q13" s="43">
        <v>200</v>
      </c>
      <c r="R13" s="43">
        <v>200</v>
      </c>
      <c r="S13" s="43">
        <v>200</v>
      </c>
      <c r="T13" s="43">
        <v>200</v>
      </c>
      <c r="U13" s="43">
        <v>200</v>
      </c>
      <c r="V13" s="43">
        <v>200</v>
      </c>
      <c r="W13" s="43">
        <v>200</v>
      </c>
      <c r="X13" s="43">
        <v>200</v>
      </c>
      <c r="Y13" s="43">
        <v>200</v>
      </c>
    </row>
    <row r="14" spans="1:25">
      <c r="A14" s="6" t="s">
        <v>38</v>
      </c>
      <c r="B14" s="43">
        <v>12</v>
      </c>
      <c r="C14" s="43">
        <v>0</v>
      </c>
      <c r="D14" s="43">
        <v>0</v>
      </c>
      <c r="E14" s="43">
        <v>0</v>
      </c>
      <c r="F14" s="43">
        <v>0</v>
      </c>
      <c r="G14" s="43">
        <v>0</v>
      </c>
      <c r="H14" s="43">
        <v>0</v>
      </c>
      <c r="I14" s="43">
        <v>0</v>
      </c>
      <c r="J14" s="43">
        <v>0</v>
      </c>
      <c r="K14" s="43">
        <v>0</v>
      </c>
      <c r="L14" s="43">
        <v>0</v>
      </c>
      <c r="M14" s="43">
        <v>0</v>
      </c>
      <c r="N14" s="2" t="s">
        <v>94</v>
      </c>
      <c r="O14" s="43">
        <v>200</v>
      </c>
      <c r="P14" s="43">
        <v>200</v>
      </c>
      <c r="Q14" s="43">
        <v>200</v>
      </c>
      <c r="R14" s="43">
        <v>200</v>
      </c>
      <c r="S14" s="43">
        <v>200</v>
      </c>
      <c r="T14" s="43">
        <v>200</v>
      </c>
      <c r="U14" s="43">
        <v>200</v>
      </c>
      <c r="V14" s="43">
        <v>200</v>
      </c>
      <c r="W14" s="43">
        <v>200</v>
      </c>
      <c r="X14" s="43">
        <v>200</v>
      </c>
      <c r="Y14" s="43">
        <v>200</v>
      </c>
    </row>
    <row r="15" spans="1:25">
      <c r="A15" s="6" t="s">
        <v>39</v>
      </c>
      <c r="B15" s="43">
        <v>13</v>
      </c>
      <c r="C15" s="43">
        <v>200</v>
      </c>
      <c r="D15" s="43">
        <v>200</v>
      </c>
      <c r="E15" s="43">
        <v>200</v>
      </c>
      <c r="F15" s="43">
        <v>200</v>
      </c>
      <c r="G15" s="43">
        <v>200</v>
      </c>
      <c r="H15" s="43">
        <v>200</v>
      </c>
      <c r="I15" s="43">
        <v>200</v>
      </c>
      <c r="J15" s="43">
        <v>200</v>
      </c>
      <c r="K15" s="43">
        <v>200</v>
      </c>
      <c r="L15" s="43">
        <v>200</v>
      </c>
      <c r="M15" s="43">
        <v>200</v>
      </c>
      <c r="N15" s="43">
        <v>200</v>
      </c>
      <c r="O15" s="2" t="s">
        <v>94</v>
      </c>
      <c r="P15" s="43">
        <v>200</v>
      </c>
      <c r="Q15" s="43">
        <v>200</v>
      </c>
      <c r="R15" s="43">
        <v>200</v>
      </c>
      <c r="S15" s="43">
        <v>200</v>
      </c>
      <c r="T15" s="43">
        <v>200</v>
      </c>
      <c r="U15" s="43">
        <v>200</v>
      </c>
      <c r="V15" s="43">
        <v>200</v>
      </c>
      <c r="W15" s="43">
        <v>200</v>
      </c>
      <c r="X15" s="43">
        <v>200</v>
      </c>
      <c r="Y15" s="43">
        <v>200</v>
      </c>
    </row>
    <row r="16" spans="1:25">
      <c r="A16" s="6" t="s">
        <v>40</v>
      </c>
      <c r="B16" s="43">
        <v>14</v>
      </c>
      <c r="C16" s="43">
        <v>200</v>
      </c>
      <c r="D16" s="43">
        <v>200</v>
      </c>
      <c r="E16" s="43">
        <v>200</v>
      </c>
      <c r="F16" s="43">
        <v>200</v>
      </c>
      <c r="G16" s="43">
        <v>200</v>
      </c>
      <c r="H16" s="43">
        <v>200</v>
      </c>
      <c r="I16" s="43">
        <v>200</v>
      </c>
      <c r="J16" s="43">
        <v>200</v>
      </c>
      <c r="K16" s="43">
        <v>200</v>
      </c>
      <c r="L16" s="43">
        <v>200</v>
      </c>
      <c r="M16" s="43">
        <v>200</v>
      </c>
      <c r="N16" s="43">
        <v>200</v>
      </c>
      <c r="O16" s="43">
        <v>200</v>
      </c>
      <c r="P16" s="2" t="s">
        <v>94</v>
      </c>
      <c r="Q16" s="43">
        <v>200</v>
      </c>
      <c r="R16" s="43">
        <v>200</v>
      </c>
      <c r="S16" s="43">
        <v>200</v>
      </c>
      <c r="T16" s="43">
        <v>200</v>
      </c>
      <c r="U16" s="43">
        <v>200</v>
      </c>
      <c r="V16" s="43">
        <v>200</v>
      </c>
      <c r="W16" s="43">
        <v>200</v>
      </c>
      <c r="X16" s="43">
        <v>200</v>
      </c>
      <c r="Y16" s="43">
        <v>200</v>
      </c>
    </row>
    <row r="17" spans="1:26">
      <c r="A17" s="6" t="s">
        <v>41</v>
      </c>
      <c r="B17" s="43">
        <v>15</v>
      </c>
      <c r="C17" s="43">
        <v>200</v>
      </c>
      <c r="D17" s="43">
        <v>200</v>
      </c>
      <c r="E17" s="43">
        <v>200</v>
      </c>
      <c r="F17" s="43">
        <v>200</v>
      </c>
      <c r="G17" s="43">
        <v>200</v>
      </c>
      <c r="H17" s="43">
        <v>200</v>
      </c>
      <c r="I17" s="43">
        <v>200</v>
      </c>
      <c r="J17" s="43">
        <v>200</v>
      </c>
      <c r="K17" s="43">
        <v>200</v>
      </c>
      <c r="L17" s="43">
        <v>200</v>
      </c>
      <c r="M17" s="43">
        <v>200</v>
      </c>
      <c r="N17" s="43">
        <v>200</v>
      </c>
      <c r="O17" s="43">
        <v>200</v>
      </c>
      <c r="P17" s="43">
        <v>200</v>
      </c>
      <c r="Q17" s="2" t="s">
        <v>94</v>
      </c>
      <c r="R17" s="43">
        <v>200</v>
      </c>
      <c r="S17" s="43">
        <v>200</v>
      </c>
      <c r="T17" s="43">
        <v>200</v>
      </c>
      <c r="U17" s="43">
        <v>200</v>
      </c>
      <c r="V17" s="43">
        <v>200</v>
      </c>
      <c r="W17" s="43">
        <v>200</v>
      </c>
      <c r="X17" s="43">
        <v>200</v>
      </c>
      <c r="Y17" s="43">
        <v>200</v>
      </c>
    </row>
    <row r="18" spans="1:26">
      <c r="A18" s="6" t="s">
        <v>42</v>
      </c>
      <c r="B18" s="43">
        <v>16</v>
      </c>
      <c r="C18" s="43">
        <v>200</v>
      </c>
      <c r="D18" s="43">
        <v>200</v>
      </c>
      <c r="E18" s="43">
        <v>200</v>
      </c>
      <c r="F18" s="43">
        <v>200</v>
      </c>
      <c r="G18" s="43">
        <v>200</v>
      </c>
      <c r="H18" s="43">
        <v>200</v>
      </c>
      <c r="I18" s="43">
        <v>200</v>
      </c>
      <c r="J18" s="43">
        <v>200</v>
      </c>
      <c r="K18" s="43">
        <v>200</v>
      </c>
      <c r="L18" s="43">
        <v>200</v>
      </c>
      <c r="M18" s="43">
        <v>200</v>
      </c>
      <c r="N18" s="43">
        <v>200</v>
      </c>
      <c r="O18" s="43">
        <v>200</v>
      </c>
      <c r="P18" s="43">
        <v>200</v>
      </c>
      <c r="Q18" s="43">
        <v>200</v>
      </c>
      <c r="R18" s="2" t="s">
        <v>94</v>
      </c>
      <c r="S18" s="43">
        <v>200</v>
      </c>
      <c r="T18" s="43">
        <v>200</v>
      </c>
      <c r="U18" s="43">
        <v>200</v>
      </c>
      <c r="V18" s="43">
        <v>200</v>
      </c>
      <c r="W18" s="43">
        <v>200</v>
      </c>
      <c r="X18" s="43">
        <v>200</v>
      </c>
      <c r="Y18" s="43">
        <v>200</v>
      </c>
    </row>
    <row r="19" spans="1:26">
      <c r="A19" s="6" t="s">
        <v>43</v>
      </c>
      <c r="B19" s="43">
        <v>17</v>
      </c>
      <c r="C19" s="43">
        <v>200</v>
      </c>
      <c r="D19" s="43">
        <v>200</v>
      </c>
      <c r="E19" s="43">
        <v>200</v>
      </c>
      <c r="F19" s="43">
        <v>200</v>
      </c>
      <c r="G19" s="43">
        <v>200</v>
      </c>
      <c r="H19" s="43">
        <v>200</v>
      </c>
      <c r="I19" s="43">
        <v>200</v>
      </c>
      <c r="J19" s="43">
        <v>200</v>
      </c>
      <c r="K19" s="43">
        <v>200</v>
      </c>
      <c r="L19" s="43">
        <v>200</v>
      </c>
      <c r="M19" s="43">
        <v>200</v>
      </c>
      <c r="N19" s="43">
        <v>200</v>
      </c>
      <c r="O19" s="43">
        <v>200</v>
      </c>
      <c r="P19" s="43">
        <v>200</v>
      </c>
      <c r="Q19" s="43">
        <v>200</v>
      </c>
      <c r="R19" s="43">
        <v>200</v>
      </c>
      <c r="S19" s="2" t="s">
        <v>94</v>
      </c>
      <c r="T19" s="43">
        <v>200</v>
      </c>
      <c r="U19" s="43">
        <v>200</v>
      </c>
      <c r="V19" s="43">
        <v>200</v>
      </c>
      <c r="W19" s="43">
        <v>200</v>
      </c>
      <c r="X19" s="43">
        <v>200</v>
      </c>
      <c r="Y19" s="43">
        <v>200</v>
      </c>
    </row>
    <row r="20" spans="1:26">
      <c r="A20" s="6" t="s">
        <v>44</v>
      </c>
      <c r="B20" s="43">
        <v>18</v>
      </c>
      <c r="C20" s="43">
        <v>200</v>
      </c>
      <c r="D20" s="43">
        <v>200</v>
      </c>
      <c r="E20" s="43">
        <v>200</v>
      </c>
      <c r="F20" s="43">
        <v>200</v>
      </c>
      <c r="G20" s="43">
        <v>200</v>
      </c>
      <c r="H20" s="43">
        <v>200</v>
      </c>
      <c r="I20" s="43">
        <v>200</v>
      </c>
      <c r="J20" s="43">
        <v>200</v>
      </c>
      <c r="K20" s="43">
        <v>200</v>
      </c>
      <c r="L20" s="43">
        <v>200</v>
      </c>
      <c r="M20" s="43">
        <v>200</v>
      </c>
      <c r="N20" s="43">
        <v>200</v>
      </c>
      <c r="O20" s="43">
        <v>200</v>
      </c>
      <c r="P20" s="43">
        <v>200</v>
      </c>
      <c r="Q20" s="43">
        <v>200</v>
      </c>
      <c r="R20" s="43">
        <v>200</v>
      </c>
      <c r="S20" s="43">
        <v>200</v>
      </c>
      <c r="T20" s="2" t="s">
        <v>94</v>
      </c>
      <c r="U20" s="43">
        <v>200</v>
      </c>
      <c r="V20" s="43">
        <v>200</v>
      </c>
      <c r="W20" s="43">
        <v>200</v>
      </c>
      <c r="X20" s="43">
        <v>200</v>
      </c>
      <c r="Y20" s="43">
        <v>200</v>
      </c>
    </row>
    <row r="21" spans="1:26">
      <c r="A21" s="6" t="s">
        <v>45</v>
      </c>
      <c r="B21" s="43">
        <v>19</v>
      </c>
      <c r="C21" s="43">
        <v>200</v>
      </c>
      <c r="D21" s="43">
        <v>200</v>
      </c>
      <c r="E21" s="43">
        <v>200</v>
      </c>
      <c r="F21" s="43">
        <v>200</v>
      </c>
      <c r="G21" s="43">
        <v>200</v>
      </c>
      <c r="H21" s="43">
        <v>200</v>
      </c>
      <c r="I21" s="43">
        <v>200</v>
      </c>
      <c r="J21" s="43">
        <v>200</v>
      </c>
      <c r="K21" s="43">
        <v>200</v>
      </c>
      <c r="L21" s="43">
        <v>200</v>
      </c>
      <c r="M21" s="43">
        <v>200</v>
      </c>
      <c r="N21" s="43">
        <v>200</v>
      </c>
      <c r="O21" s="43">
        <v>200</v>
      </c>
      <c r="P21" s="43">
        <v>200</v>
      </c>
      <c r="Q21" s="43">
        <v>200</v>
      </c>
      <c r="R21" s="43">
        <v>200</v>
      </c>
      <c r="S21" s="43">
        <v>200</v>
      </c>
      <c r="T21" s="43">
        <v>200</v>
      </c>
      <c r="U21" s="2" t="s">
        <v>94</v>
      </c>
      <c r="V21" s="43">
        <v>200</v>
      </c>
      <c r="W21" s="43">
        <v>200</v>
      </c>
      <c r="X21" s="43">
        <v>200</v>
      </c>
      <c r="Y21" s="43">
        <v>200</v>
      </c>
    </row>
    <row r="22" spans="1:26">
      <c r="A22" s="6" t="s">
        <v>46</v>
      </c>
      <c r="B22" s="43">
        <v>20</v>
      </c>
      <c r="C22" s="43">
        <v>200</v>
      </c>
      <c r="D22" s="43">
        <v>200</v>
      </c>
      <c r="E22" s="43">
        <v>200</v>
      </c>
      <c r="F22" s="43">
        <v>200</v>
      </c>
      <c r="G22" s="43">
        <v>200</v>
      </c>
      <c r="H22" s="43">
        <v>200</v>
      </c>
      <c r="I22" s="43">
        <v>200</v>
      </c>
      <c r="J22" s="43">
        <v>200</v>
      </c>
      <c r="K22" s="43">
        <v>200</v>
      </c>
      <c r="L22" s="43">
        <v>200</v>
      </c>
      <c r="M22" s="43">
        <v>200</v>
      </c>
      <c r="N22" s="43">
        <v>200</v>
      </c>
      <c r="O22" s="43">
        <v>200</v>
      </c>
      <c r="P22" s="43">
        <v>200</v>
      </c>
      <c r="Q22" s="43">
        <v>200</v>
      </c>
      <c r="R22" s="43">
        <v>200</v>
      </c>
      <c r="S22" s="43">
        <v>200</v>
      </c>
      <c r="T22" s="43">
        <v>200</v>
      </c>
      <c r="U22" s="43">
        <v>200</v>
      </c>
      <c r="V22" s="2" t="s">
        <v>94</v>
      </c>
      <c r="W22" s="43">
        <v>200</v>
      </c>
      <c r="X22" s="43">
        <v>200</v>
      </c>
      <c r="Y22" s="43">
        <v>200</v>
      </c>
    </row>
    <row r="23" spans="1:26">
      <c r="A23" s="6" t="s">
        <v>47</v>
      </c>
      <c r="B23" s="43">
        <v>21</v>
      </c>
      <c r="C23" s="43">
        <v>200</v>
      </c>
      <c r="D23" s="43">
        <v>200</v>
      </c>
      <c r="E23" s="43">
        <v>200</v>
      </c>
      <c r="F23" s="43">
        <v>200</v>
      </c>
      <c r="G23" s="43">
        <v>200</v>
      </c>
      <c r="H23" s="43">
        <v>200</v>
      </c>
      <c r="I23" s="43">
        <v>200</v>
      </c>
      <c r="J23" s="43">
        <v>200</v>
      </c>
      <c r="K23" s="43">
        <v>200</v>
      </c>
      <c r="L23" s="43">
        <v>200</v>
      </c>
      <c r="M23" s="43">
        <v>200</v>
      </c>
      <c r="N23" s="43">
        <v>200</v>
      </c>
      <c r="O23" s="43">
        <v>200</v>
      </c>
      <c r="P23" s="43">
        <v>200</v>
      </c>
      <c r="Q23" s="43">
        <v>200</v>
      </c>
      <c r="R23" s="43">
        <v>200</v>
      </c>
      <c r="S23" s="43">
        <v>200</v>
      </c>
      <c r="T23" s="43">
        <v>200</v>
      </c>
      <c r="U23" s="43">
        <v>200</v>
      </c>
      <c r="V23" s="43">
        <v>200</v>
      </c>
      <c r="W23" s="2" t="s">
        <v>94</v>
      </c>
      <c r="X23" s="43">
        <v>200</v>
      </c>
      <c r="Y23" s="43">
        <v>200</v>
      </c>
    </row>
    <row r="24" spans="1:26">
      <c r="A24" s="6" t="s">
        <v>48</v>
      </c>
      <c r="B24" s="43">
        <v>22</v>
      </c>
      <c r="C24" s="43">
        <v>200</v>
      </c>
      <c r="D24" s="43">
        <v>200</v>
      </c>
      <c r="E24" s="43">
        <v>200</v>
      </c>
      <c r="F24" s="43">
        <v>200</v>
      </c>
      <c r="G24" s="43">
        <v>200</v>
      </c>
      <c r="H24" s="43">
        <v>200</v>
      </c>
      <c r="I24" s="43">
        <v>200</v>
      </c>
      <c r="J24" s="43">
        <v>200</v>
      </c>
      <c r="K24" s="43">
        <v>200</v>
      </c>
      <c r="L24" s="43">
        <v>200</v>
      </c>
      <c r="M24" s="43">
        <v>200</v>
      </c>
      <c r="N24" s="43">
        <v>200</v>
      </c>
      <c r="O24" s="43">
        <v>200</v>
      </c>
      <c r="P24" s="43">
        <v>200</v>
      </c>
      <c r="Q24" s="43">
        <v>200</v>
      </c>
      <c r="R24" s="43">
        <v>200</v>
      </c>
      <c r="S24" s="43">
        <v>200</v>
      </c>
      <c r="T24" s="43">
        <v>200</v>
      </c>
      <c r="U24" s="43">
        <v>200</v>
      </c>
      <c r="V24" s="43">
        <v>200</v>
      </c>
      <c r="W24" s="43">
        <v>200</v>
      </c>
      <c r="X24" s="2" t="s">
        <v>94</v>
      </c>
      <c r="Y24" s="43">
        <v>200</v>
      </c>
    </row>
    <row r="25" spans="1:26">
      <c r="A25" s="6" t="s">
        <v>49</v>
      </c>
      <c r="B25" s="43">
        <v>23</v>
      </c>
      <c r="C25" s="43">
        <v>200</v>
      </c>
      <c r="D25" s="43">
        <v>200</v>
      </c>
      <c r="E25" s="43">
        <v>200</v>
      </c>
      <c r="F25" s="43">
        <v>200</v>
      </c>
      <c r="G25" s="43">
        <v>200</v>
      </c>
      <c r="H25" s="43">
        <v>200</v>
      </c>
      <c r="I25" s="43">
        <v>200</v>
      </c>
      <c r="J25" s="43">
        <v>200</v>
      </c>
      <c r="K25" s="43">
        <v>200</v>
      </c>
      <c r="L25" s="43">
        <v>200</v>
      </c>
      <c r="M25" s="43">
        <v>200</v>
      </c>
      <c r="N25" s="43">
        <v>200</v>
      </c>
      <c r="O25" s="43">
        <v>200</v>
      </c>
      <c r="P25" s="43">
        <v>200</v>
      </c>
      <c r="Q25" s="43">
        <v>200</v>
      </c>
      <c r="R25" s="43">
        <v>200</v>
      </c>
      <c r="S25" s="43">
        <v>200</v>
      </c>
      <c r="T25" s="43">
        <v>200</v>
      </c>
      <c r="U25" s="43">
        <v>200</v>
      </c>
      <c r="V25" s="43">
        <v>200</v>
      </c>
      <c r="W25" s="43">
        <v>200</v>
      </c>
      <c r="X25" s="43">
        <v>200</v>
      </c>
      <c r="Y25" s="2" t="s">
        <v>94</v>
      </c>
    </row>
    <row r="26" spans="1:26">
      <c r="Z26" s="1"/>
    </row>
  </sheetData>
  <sheetProtection sheet="1" objects="1" scenarios="1"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45D84-E768-4C79-9C05-9A56D7E97139}">
  <dimension ref="A1:I24"/>
  <sheetViews>
    <sheetView workbookViewId="0"/>
  </sheetViews>
  <sheetFormatPr defaultRowHeight="18.75"/>
  <cols>
    <col min="2" max="2" width="10" bestFit="1" customWidth="1"/>
    <col min="3" max="3" width="21.375" bestFit="1" customWidth="1"/>
    <col min="4" max="5" width="31.75" customWidth="1"/>
    <col min="6" max="6" width="31.75" bestFit="1" customWidth="1"/>
    <col min="7" max="7" width="27.625" bestFit="1" customWidth="1"/>
    <col min="8" max="8" width="31.75" bestFit="1" customWidth="1"/>
    <col min="9" max="9" width="25.5" bestFit="1" customWidth="1"/>
  </cols>
  <sheetData>
    <row r="1" spans="2:9">
      <c r="D1" s="7" t="s">
        <v>98</v>
      </c>
      <c r="E1" s="8"/>
      <c r="F1" t="s">
        <v>161</v>
      </c>
      <c r="H1" s="7" t="s">
        <v>162</v>
      </c>
      <c r="I1" s="8"/>
    </row>
    <row r="2" spans="2:9">
      <c r="B2" s="9" t="s">
        <v>111</v>
      </c>
      <c r="C2" s="10" t="e">
        <f>VLOOKUP('TSUKI-TIME'!$B$8,乗換表!$D$3:$E$11,2,FALSE)</f>
        <v>#N/A</v>
      </c>
      <c r="D2" s="7" t="s">
        <v>111</v>
      </c>
      <c r="E2" s="8"/>
      <c r="F2" s="7" t="s">
        <v>117</v>
      </c>
      <c r="H2" s="7" t="s">
        <v>119</v>
      </c>
      <c r="I2" s="8"/>
    </row>
    <row r="3" spans="2:9">
      <c r="B3" s="9" t="s">
        <v>112</v>
      </c>
      <c r="C3" s="10" t="e">
        <f>VLOOKUP('TSUKI-TIME'!$B$8,乗換表!$D$14:$E$22,2,FALSE)</f>
        <v>#N/A</v>
      </c>
      <c r="D3" s="7" t="s">
        <v>122</v>
      </c>
      <c r="E3" s="8" t="s">
        <v>135</v>
      </c>
      <c r="F3" s="7" t="s">
        <v>122</v>
      </c>
      <c r="G3" t="s">
        <v>149</v>
      </c>
      <c r="H3" s="7" t="s">
        <v>128</v>
      </c>
      <c r="I3" s="8" t="s">
        <v>153</v>
      </c>
    </row>
    <row r="4" spans="2:9">
      <c r="B4" s="9" t="s">
        <v>113</v>
      </c>
      <c r="C4" s="10" t="e">
        <f>VLOOKUP('TSUKI-TIME'!$B$11,乗換表!$F$3:$G$8,2,FALSE)</f>
        <v>#N/A</v>
      </c>
      <c r="D4" s="7" t="s">
        <v>123</v>
      </c>
      <c r="E4" s="8" t="s">
        <v>136</v>
      </c>
      <c r="F4" s="7" t="s">
        <v>124</v>
      </c>
      <c r="G4" t="s">
        <v>150</v>
      </c>
      <c r="H4" s="7" t="s">
        <v>124</v>
      </c>
      <c r="I4" s="8" t="s">
        <v>150</v>
      </c>
    </row>
    <row r="5" spans="2:9">
      <c r="B5" s="9" t="s">
        <v>116</v>
      </c>
      <c r="C5" s="10" t="e">
        <f>VLOOKUP('TSUKI-TIME'!$B$11,乗換表!$F$11:$G$16,2,FALSE)</f>
        <v>#N/A</v>
      </c>
      <c r="D5" s="7" t="s">
        <v>124</v>
      </c>
      <c r="E5" s="8" t="s">
        <v>137</v>
      </c>
      <c r="F5" s="7" t="s">
        <v>126</v>
      </c>
      <c r="G5" t="s">
        <v>151</v>
      </c>
      <c r="H5" s="7" t="s">
        <v>126</v>
      </c>
      <c r="I5" s="8" t="s">
        <v>151</v>
      </c>
    </row>
    <row r="6" spans="2:9">
      <c r="B6" s="9" t="s">
        <v>114</v>
      </c>
      <c r="C6" s="10" t="e">
        <f>VLOOKUP('TSUKI-TIME'!$B$14,乗換表!$H$3:$I$6,2,FALSE)</f>
        <v>#N/A</v>
      </c>
      <c r="D6" s="7" t="s">
        <v>125</v>
      </c>
      <c r="E6" s="8" t="s">
        <v>138</v>
      </c>
      <c r="F6" s="7" t="s">
        <v>236</v>
      </c>
      <c r="G6" s="8" t="s">
        <v>242</v>
      </c>
      <c r="H6" s="7" t="s">
        <v>236</v>
      </c>
      <c r="I6" s="8" t="s">
        <v>242</v>
      </c>
    </row>
    <row r="7" spans="2:9">
      <c r="B7" s="9" t="s">
        <v>115</v>
      </c>
      <c r="C7" s="10" t="e">
        <f>VLOOKUP('TSUKI-TIME'!$B$14,乗換表!$H$9:$I$12,2,FALSE)</f>
        <v>#N/A</v>
      </c>
      <c r="D7" s="7" t="s">
        <v>126</v>
      </c>
      <c r="E7" s="8" t="s">
        <v>139</v>
      </c>
      <c r="F7" s="7" t="s">
        <v>123</v>
      </c>
      <c r="G7" s="8" t="s">
        <v>152</v>
      </c>
      <c r="H7" s="7"/>
      <c r="I7" s="8"/>
    </row>
    <row r="8" spans="2:9">
      <c r="D8" s="7" t="s">
        <v>127</v>
      </c>
      <c r="E8" s="8" t="s">
        <v>140</v>
      </c>
      <c r="F8" s="7" t="s">
        <v>128</v>
      </c>
      <c r="G8" t="s">
        <v>153</v>
      </c>
      <c r="H8" s="7" t="s">
        <v>120</v>
      </c>
      <c r="I8" s="8"/>
    </row>
    <row r="9" spans="2:9">
      <c r="D9" s="7" t="s">
        <v>236</v>
      </c>
      <c r="E9" s="8" t="s">
        <v>237</v>
      </c>
      <c r="F9" s="7"/>
      <c r="H9" s="7" t="s">
        <v>128</v>
      </c>
      <c r="I9" s="8" t="s">
        <v>158</v>
      </c>
    </row>
    <row r="10" spans="2:9">
      <c r="D10" s="7" t="s">
        <v>238</v>
      </c>
      <c r="E10" s="8" t="s">
        <v>239</v>
      </c>
      <c r="F10" s="7" t="s">
        <v>118</v>
      </c>
      <c r="H10" s="7" t="s">
        <v>124</v>
      </c>
      <c r="I10" s="8" t="s">
        <v>159</v>
      </c>
    </row>
    <row r="11" spans="2:9">
      <c r="D11" s="7" t="s">
        <v>132</v>
      </c>
      <c r="E11" s="8" t="s">
        <v>141</v>
      </c>
      <c r="F11" s="7" t="s">
        <v>122</v>
      </c>
      <c r="G11" t="s">
        <v>154</v>
      </c>
      <c r="H11" s="7" t="s">
        <v>126</v>
      </c>
      <c r="I11" s="8" t="s">
        <v>160</v>
      </c>
    </row>
    <row r="12" spans="2:9">
      <c r="D12" s="7"/>
      <c r="E12" s="8"/>
      <c r="F12" s="7" t="s">
        <v>124</v>
      </c>
      <c r="G12" t="s">
        <v>155</v>
      </c>
      <c r="H12" s="7" t="s">
        <v>236</v>
      </c>
      <c r="I12" s="8" t="s">
        <v>243</v>
      </c>
    </row>
    <row r="13" spans="2:9">
      <c r="D13" s="7" t="s">
        <v>112</v>
      </c>
      <c r="E13" s="8"/>
      <c r="F13" s="7" t="s">
        <v>126</v>
      </c>
      <c r="G13" t="s">
        <v>156</v>
      </c>
      <c r="H13" s="7"/>
      <c r="I13" s="8"/>
    </row>
    <row r="14" spans="2:9">
      <c r="D14" s="7" t="s">
        <v>122</v>
      </c>
      <c r="E14" s="8" t="s">
        <v>142</v>
      </c>
      <c r="F14" s="7" t="s">
        <v>236</v>
      </c>
      <c r="G14" s="8" t="s">
        <v>243</v>
      </c>
      <c r="H14" s="12" t="s">
        <v>129</v>
      </c>
      <c r="I14" s="8"/>
    </row>
    <row r="15" spans="2:9">
      <c r="D15" s="7" t="s">
        <v>123</v>
      </c>
      <c r="E15" s="8" t="s">
        <v>143</v>
      </c>
      <c r="F15" s="7" t="s">
        <v>123</v>
      </c>
      <c r="G15" s="8" t="s">
        <v>157</v>
      </c>
      <c r="H15" s="12" t="e">
        <f>IF($C$4=G3,F3,IF($C$4=G4,F4,IF($C$4=G5,F5,IF($C$4=G7,F7,IF($C$4=G8,F8,"")))))</f>
        <v>#N/A</v>
      </c>
      <c r="I15" s="8"/>
    </row>
    <row r="16" spans="2:9">
      <c r="D16" s="7" t="s">
        <v>124</v>
      </c>
      <c r="E16" s="8" t="s">
        <v>144</v>
      </c>
      <c r="F16" s="7" t="s">
        <v>128</v>
      </c>
      <c r="G16" t="s">
        <v>158</v>
      </c>
      <c r="H16" s="14" t="e">
        <f>IF($H$15=F3,H3,IF($H$15=F7,H4,""))</f>
        <v>#N/A</v>
      </c>
      <c r="I16" s="8"/>
    </row>
    <row r="17" spans="1:9">
      <c r="D17" s="7" t="s">
        <v>125</v>
      </c>
      <c r="E17" s="8" t="s">
        <v>145</v>
      </c>
      <c r="F17" s="11" t="s">
        <v>111</v>
      </c>
      <c r="H17" s="14" t="e">
        <f>IF($H$15=F7,H5,"")</f>
        <v>#N/A</v>
      </c>
      <c r="I17" s="8"/>
    </row>
    <row r="18" spans="1:9">
      <c r="D18" s="7" t="s">
        <v>126</v>
      </c>
      <c r="E18" s="8" t="s">
        <v>146</v>
      </c>
      <c r="F18" s="11" t="e">
        <f>IF($C$2=E3,D3,IF($C$2=E4,D4,IF($C$2=E5,D5,IF($C$2=E6,D6,IF($C$2=E7,D7,IF($C$2=E8,D8,IF($C$2=E9,D9,IF($C$2=E10,D10,IF($C$2=E11,D11,"")))))))))</f>
        <v>#N/A</v>
      </c>
      <c r="H18" s="14" t="e">
        <f>IF($H$15=$F$7,$H$12,"")</f>
        <v>#N/A</v>
      </c>
      <c r="I18" s="8"/>
    </row>
    <row r="19" spans="1:9">
      <c r="D19" s="7" t="s">
        <v>127</v>
      </c>
      <c r="E19" s="8" t="s">
        <v>147</v>
      </c>
      <c r="F19" s="13" t="e">
        <f>IF($F$18=$D$3,F8,IF($F$18=$D$4,F4,IF($F$18=$D$6,F3,IF($F$18=$D$8,F3,IF($F$18=$D$11,F7,IF($F$18=$D$10,F3,""))))))</f>
        <v>#N/A</v>
      </c>
      <c r="H19" s="14"/>
      <c r="I19" s="8"/>
    </row>
    <row r="20" spans="1:9">
      <c r="D20" s="7" t="s">
        <v>236</v>
      </c>
      <c r="E20" s="8" t="s">
        <v>240</v>
      </c>
      <c r="F20" s="13" t="e">
        <f>IF($F$18=D4,F5,IF($F$18=D6,F5,IF($F$18=D8,F4,IF($F$18=D10,F4,""))))</f>
        <v>#N/A</v>
      </c>
      <c r="H20" s="7"/>
      <c r="I20" s="8"/>
    </row>
    <row r="21" spans="1:9">
      <c r="A21" s="7"/>
      <c r="C21" s="8"/>
      <c r="D21" t="s">
        <v>238</v>
      </c>
      <c r="E21" s="8" t="s">
        <v>241</v>
      </c>
      <c r="F21" s="18" t="e">
        <f>IF($F$18=$D$4,F6,IF($F$18=$D$6,F6,IF($F$18=$D$8,F6,IF($F$18=$D$10,F5,""))))</f>
        <v>#N/A</v>
      </c>
      <c r="H21" s="7"/>
      <c r="I21" s="8"/>
    </row>
    <row r="22" spans="1:9">
      <c r="A22" s="7"/>
      <c r="C22" s="8"/>
      <c r="D22" t="s">
        <v>132</v>
      </c>
      <c r="E22" s="8" t="s">
        <v>148</v>
      </c>
      <c r="F22" s="18"/>
      <c r="G22" s="8"/>
      <c r="H22" s="7"/>
      <c r="I22" s="8"/>
    </row>
    <row r="23" spans="1:9">
      <c r="A23" s="7"/>
      <c r="C23" s="8"/>
      <c r="E23" s="8"/>
      <c r="F23" s="55"/>
      <c r="H23" s="7"/>
      <c r="I23" s="8"/>
    </row>
    <row r="24" spans="1:9" ht="19.5" thickBot="1">
      <c r="A24" s="16"/>
      <c r="B24" s="15"/>
      <c r="C24" s="17"/>
      <c r="D24" s="15"/>
      <c r="E24" s="17"/>
      <c r="F24" s="16"/>
      <c r="G24" s="15"/>
      <c r="H24" s="16"/>
      <c r="I24" s="17"/>
    </row>
  </sheetData>
  <sheetProtection sheet="1" objects="1" scenarios="1"/>
  <phoneticPr fontId="1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12CCE5-880F-4657-AF4B-73AE69F2558B}">
  <sheetPr>
    <pageSetUpPr fitToPage="1"/>
  </sheetPr>
  <dimension ref="A1:U59"/>
  <sheetViews>
    <sheetView workbookViewId="0"/>
  </sheetViews>
  <sheetFormatPr defaultRowHeight="18.75"/>
  <cols>
    <col min="1" max="1" width="21.375" bestFit="1" customWidth="1"/>
    <col min="12" max="12" width="21.375" bestFit="1" customWidth="1"/>
  </cols>
  <sheetData>
    <row r="1" spans="1:21" s="1" customFormat="1">
      <c r="A1" s="5" t="s">
        <v>27</v>
      </c>
      <c r="B1" s="5" t="s">
        <v>85</v>
      </c>
      <c r="C1" s="5" t="s">
        <v>86</v>
      </c>
      <c r="D1" s="5" t="s">
        <v>87</v>
      </c>
      <c r="E1" s="5" t="s">
        <v>88</v>
      </c>
      <c r="F1" s="5" t="s">
        <v>89</v>
      </c>
      <c r="G1" s="5" t="s">
        <v>90</v>
      </c>
      <c r="H1" s="5" t="s">
        <v>91</v>
      </c>
      <c r="I1" s="5" t="s">
        <v>92</v>
      </c>
      <c r="J1" s="5" t="s">
        <v>93</v>
      </c>
      <c r="L1" s="5" t="s">
        <v>27</v>
      </c>
      <c r="M1" s="5" t="s">
        <v>85</v>
      </c>
      <c r="N1" s="5" t="s">
        <v>86</v>
      </c>
      <c r="O1" s="5" t="s">
        <v>87</v>
      </c>
      <c r="P1" s="5" t="s">
        <v>88</v>
      </c>
      <c r="Q1" s="5" t="s">
        <v>89</v>
      </c>
      <c r="R1" s="5" t="s">
        <v>90</v>
      </c>
      <c r="S1" s="5" t="s">
        <v>91</v>
      </c>
      <c r="T1" s="5" t="s">
        <v>92</v>
      </c>
      <c r="U1" s="5" t="s">
        <v>93</v>
      </c>
    </row>
    <row r="2" spans="1:21">
      <c r="A2" s="6" t="s">
        <v>0</v>
      </c>
      <c r="B2" s="4" t="s">
        <v>94</v>
      </c>
      <c r="C2" s="3">
        <v>0.34027777777777779</v>
      </c>
      <c r="D2" s="3">
        <v>0.4201388888888889</v>
      </c>
      <c r="E2" s="3">
        <v>0.53125</v>
      </c>
      <c r="F2" s="3">
        <v>0.60416666666666663</v>
      </c>
      <c r="G2" s="3">
        <v>0.67361111111111116</v>
      </c>
      <c r="H2" s="3">
        <v>0.72569444444444442</v>
      </c>
      <c r="I2" s="3">
        <v>0.76736111111111116</v>
      </c>
      <c r="J2" s="3">
        <v>0.82291666666666663</v>
      </c>
      <c r="L2" s="6" t="s">
        <v>26</v>
      </c>
      <c r="M2" s="3">
        <v>0.2951388888888889</v>
      </c>
      <c r="N2" s="3">
        <v>0.31944444444444442</v>
      </c>
      <c r="O2" s="3">
        <v>0.4826388888888889</v>
      </c>
      <c r="P2" s="3">
        <v>0.55902777777777779</v>
      </c>
      <c r="Q2" s="3">
        <v>0.62847222222222221</v>
      </c>
      <c r="R2" s="3">
        <v>0.65625</v>
      </c>
      <c r="S2" s="3">
        <v>0.71875</v>
      </c>
      <c r="T2" s="3">
        <v>0.76736111111111116</v>
      </c>
      <c r="U2" s="3">
        <v>0.84722222222222221</v>
      </c>
    </row>
    <row r="3" spans="1:21">
      <c r="A3" s="6" t="s">
        <v>1</v>
      </c>
      <c r="B3" s="4" t="s">
        <v>94</v>
      </c>
      <c r="C3" s="3">
        <f>C2+TIME(0,4,0)</f>
        <v>0.34305555555555556</v>
      </c>
      <c r="D3" s="3">
        <f t="shared" ref="D3:J3" si="0">D2+TIME(0,4,0)</f>
        <v>0.42291666666666666</v>
      </c>
      <c r="E3" s="3">
        <f t="shared" si="0"/>
        <v>0.53402777777777777</v>
      </c>
      <c r="F3" s="3">
        <f t="shared" si="0"/>
        <v>0.6069444444444444</v>
      </c>
      <c r="G3" s="3">
        <f t="shared" si="0"/>
        <v>0.67638888888888893</v>
      </c>
      <c r="H3" s="3">
        <f t="shared" si="0"/>
        <v>0.72847222222222219</v>
      </c>
      <c r="I3" s="3">
        <f t="shared" si="0"/>
        <v>0.77013888888888893</v>
      </c>
      <c r="J3" s="3">
        <f t="shared" si="0"/>
        <v>0.8256944444444444</v>
      </c>
      <c r="L3" s="6" t="s">
        <v>25</v>
      </c>
      <c r="M3" s="3">
        <f>M2+TIME(0,1,0)</f>
        <v>0.29583333333333334</v>
      </c>
      <c r="N3" s="3">
        <f t="shared" ref="N3:Q3" si="1">N2+TIME(0,1,0)</f>
        <v>0.32013888888888886</v>
      </c>
      <c r="O3" s="3">
        <f t="shared" si="1"/>
        <v>0.48333333333333334</v>
      </c>
      <c r="P3" s="3">
        <f t="shared" si="1"/>
        <v>0.55972222222222223</v>
      </c>
      <c r="Q3" s="3">
        <f t="shared" si="1"/>
        <v>0.62916666666666665</v>
      </c>
      <c r="R3" s="3">
        <f t="shared" ref="R3" si="2">R2+TIME(0,1,0)</f>
        <v>0.65694444444444444</v>
      </c>
      <c r="S3" s="3">
        <f t="shared" ref="S3" si="3">S2+TIME(0,1,0)</f>
        <v>0.71944444444444444</v>
      </c>
      <c r="T3" s="3">
        <f t="shared" ref="T3:U3" si="4">T2+TIME(0,1,0)</f>
        <v>0.7680555555555556</v>
      </c>
      <c r="U3" s="3">
        <f t="shared" si="4"/>
        <v>0.84791666666666665</v>
      </c>
    </row>
    <row r="4" spans="1:21">
      <c r="A4" s="6" t="s">
        <v>2</v>
      </c>
      <c r="B4" s="3">
        <v>0.2673611111111111</v>
      </c>
      <c r="C4" s="3">
        <f>C3+TIME(0,1,0)</f>
        <v>0.34375</v>
      </c>
      <c r="D4" s="3">
        <f t="shared" ref="D4:J7" si="5">D3+TIME(0,1,0)</f>
        <v>0.4236111111111111</v>
      </c>
      <c r="E4" s="3">
        <f t="shared" si="5"/>
        <v>0.53472222222222221</v>
      </c>
      <c r="F4" s="3">
        <f t="shared" si="5"/>
        <v>0.60763888888888884</v>
      </c>
      <c r="G4" s="3">
        <f t="shared" si="5"/>
        <v>0.67708333333333337</v>
      </c>
      <c r="H4" s="3">
        <f t="shared" si="5"/>
        <v>0.72916666666666663</v>
      </c>
      <c r="I4" s="3">
        <f t="shared" si="5"/>
        <v>0.77083333333333337</v>
      </c>
      <c r="J4" s="3">
        <f t="shared" si="5"/>
        <v>0.82638888888888884</v>
      </c>
      <c r="L4" s="6" t="s">
        <v>24</v>
      </c>
      <c r="M4" s="4" t="s">
        <v>94</v>
      </c>
      <c r="N4" s="4" t="s">
        <v>94</v>
      </c>
      <c r="O4" s="4" t="s">
        <v>94</v>
      </c>
      <c r="P4" s="4" t="s">
        <v>94</v>
      </c>
      <c r="Q4" s="3">
        <f>Q3+TIME(0,3,0)</f>
        <v>0.63124999999999998</v>
      </c>
      <c r="R4" s="3">
        <f t="shared" ref="R4:T5" si="6">R3+TIME(0,3,0)</f>
        <v>0.65902777777777777</v>
      </c>
      <c r="S4" s="3">
        <f t="shared" si="6"/>
        <v>0.72152777777777777</v>
      </c>
      <c r="T4" s="3">
        <f t="shared" si="6"/>
        <v>0.77013888888888893</v>
      </c>
      <c r="U4" s="4" t="s">
        <v>94</v>
      </c>
    </row>
    <row r="5" spans="1:21">
      <c r="A5" s="6" t="s">
        <v>3</v>
      </c>
      <c r="B5" s="3">
        <f>B4+TIME(0,1,0)</f>
        <v>0.26805555555555555</v>
      </c>
      <c r="C5" s="3">
        <f>C4+TIME(0,1,0)</f>
        <v>0.34444444444444444</v>
      </c>
      <c r="D5" s="3">
        <f t="shared" si="5"/>
        <v>0.42430555555555555</v>
      </c>
      <c r="E5" s="3">
        <f t="shared" si="5"/>
        <v>0.53541666666666665</v>
      </c>
      <c r="F5" s="3">
        <f t="shared" si="5"/>
        <v>0.60833333333333328</v>
      </c>
      <c r="G5" s="3">
        <f t="shared" si="5"/>
        <v>0.67777777777777781</v>
      </c>
      <c r="H5" s="3">
        <f t="shared" si="5"/>
        <v>0.72986111111111107</v>
      </c>
      <c r="I5" s="3">
        <f t="shared" si="5"/>
        <v>0.77152777777777781</v>
      </c>
      <c r="J5" s="3">
        <f t="shared" si="5"/>
        <v>0.82708333333333328</v>
      </c>
      <c r="L5" s="6" t="s">
        <v>23</v>
      </c>
      <c r="M5" s="3">
        <f>M3+TIME(0,2,0)</f>
        <v>0.29722222222222222</v>
      </c>
      <c r="N5" s="3">
        <f t="shared" ref="N5:P5" si="7">N3+TIME(0,2,0)</f>
        <v>0.32152777777777775</v>
      </c>
      <c r="O5" s="3">
        <f t="shared" si="7"/>
        <v>0.48472222222222222</v>
      </c>
      <c r="P5" s="3">
        <f t="shared" si="7"/>
        <v>0.56111111111111112</v>
      </c>
      <c r="Q5" s="3">
        <f>Q4+TIME(0,3,0)</f>
        <v>0.6333333333333333</v>
      </c>
      <c r="R5" s="3">
        <f t="shared" si="6"/>
        <v>0.66111111111111109</v>
      </c>
      <c r="S5" s="3">
        <f t="shared" si="6"/>
        <v>0.72361111111111109</v>
      </c>
      <c r="T5" s="3">
        <f t="shared" si="6"/>
        <v>0.77222222222222225</v>
      </c>
      <c r="U5" s="3">
        <f t="shared" ref="U5" si="8">U3+TIME(0,2,0)</f>
        <v>0.84930555555555554</v>
      </c>
    </row>
    <row r="6" spans="1:21">
      <c r="A6" s="6" t="s">
        <v>4</v>
      </c>
      <c r="B6" s="3">
        <f>B5+TIME(0,1,0)</f>
        <v>0.26874999999999999</v>
      </c>
      <c r="C6" s="3">
        <f>C5+TIME(0,1,0)</f>
        <v>0.34513888888888888</v>
      </c>
      <c r="D6" s="3">
        <f t="shared" si="5"/>
        <v>0.42499999999999999</v>
      </c>
      <c r="E6" s="3">
        <f t="shared" si="5"/>
        <v>0.53611111111111109</v>
      </c>
      <c r="F6" s="3">
        <f t="shared" si="5"/>
        <v>0.60902777777777772</v>
      </c>
      <c r="G6" s="3">
        <f t="shared" si="5"/>
        <v>0.67847222222222225</v>
      </c>
      <c r="H6" s="3">
        <f t="shared" si="5"/>
        <v>0.73055555555555551</v>
      </c>
      <c r="I6" s="3">
        <f t="shared" si="5"/>
        <v>0.77222222222222225</v>
      </c>
      <c r="J6" s="3">
        <f t="shared" si="5"/>
        <v>0.82777777777777772</v>
      </c>
      <c r="L6" s="6" t="s">
        <v>22</v>
      </c>
      <c r="M6" s="3">
        <f>M5+TIME(0,2,0)</f>
        <v>0.2986111111111111</v>
      </c>
      <c r="N6" s="3">
        <f t="shared" ref="N6:Q6" si="9">N5+TIME(0,2,0)</f>
        <v>0.32291666666666663</v>
      </c>
      <c r="O6" s="3">
        <f t="shared" si="9"/>
        <v>0.4861111111111111</v>
      </c>
      <c r="P6" s="3">
        <f t="shared" si="9"/>
        <v>0.5625</v>
      </c>
      <c r="Q6" s="3">
        <f t="shared" si="9"/>
        <v>0.63472222222222219</v>
      </c>
      <c r="R6" s="3">
        <f t="shared" ref="R6" si="10">R5+TIME(0,2,0)</f>
        <v>0.66249999999999998</v>
      </c>
      <c r="S6" s="3">
        <f t="shared" ref="S6" si="11">S5+TIME(0,2,0)</f>
        <v>0.72499999999999998</v>
      </c>
      <c r="T6" s="3">
        <f t="shared" ref="T6:U6" si="12">T5+TIME(0,2,0)</f>
        <v>0.77361111111111114</v>
      </c>
      <c r="U6" s="3">
        <f t="shared" si="12"/>
        <v>0.85069444444444442</v>
      </c>
    </row>
    <row r="7" spans="1:21">
      <c r="A7" s="6" t="s">
        <v>5</v>
      </c>
      <c r="B7" s="3">
        <f>B6+TIME(0,1,0)</f>
        <v>0.26944444444444443</v>
      </c>
      <c r="C7" s="3">
        <f>C6+TIME(0,1,0)</f>
        <v>0.34583333333333333</v>
      </c>
      <c r="D7" s="3">
        <f t="shared" si="5"/>
        <v>0.42569444444444443</v>
      </c>
      <c r="E7" s="3">
        <f t="shared" si="5"/>
        <v>0.53680555555555554</v>
      </c>
      <c r="F7" s="3">
        <f t="shared" si="5"/>
        <v>0.60972222222222217</v>
      </c>
      <c r="G7" s="3">
        <f t="shared" si="5"/>
        <v>0.6791666666666667</v>
      </c>
      <c r="H7" s="3">
        <f t="shared" si="5"/>
        <v>0.73124999999999996</v>
      </c>
      <c r="I7" s="3">
        <f t="shared" si="5"/>
        <v>0.7729166666666667</v>
      </c>
      <c r="J7" s="3">
        <f t="shared" si="5"/>
        <v>0.82847222222222217</v>
      </c>
      <c r="L7" s="6" t="s">
        <v>21</v>
      </c>
      <c r="M7" s="3">
        <f>M6+TIME(0,0,0)</f>
        <v>0.2986111111111111</v>
      </c>
      <c r="N7" s="3">
        <f t="shared" ref="N7:Q7" si="13">N6+TIME(0,0,0)</f>
        <v>0.32291666666666663</v>
      </c>
      <c r="O7" s="3">
        <f t="shared" si="13"/>
        <v>0.4861111111111111</v>
      </c>
      <c r="P7" s="3">
        <f t="shared" si="13"/>
        <v>0.5625</v>
      </c>
      <c r="Q7" s="3">
        <f t="shared" si="13"/>
        <v>0.63472222222222219</v>
      </c>
      <c r="R7" s="3">
        <f t="shared" ref="R7" si="14">R6+TIME(0,0,0)</f>
        <v>0.66249999999999998</v>
      </c>
      <c r="S7" s="3">
        <f t="shared" ref="S7" si="15">S6+TIME(0,0,0)</f>
        <v>0.72499999999999998</v>
      </c>
      <c r="T7" s="3">
        <f t="shared" ref="T7:U7" si="16">T6+TIME(0,0,0)</f>
        <v>0.77361111111111114</v>
      </c>
      <c r="U7" s="3">
        <f t="shared" si="16"/>
        <v>0.85069444444444442</v>
      </c>
    </row>
    <row r="8" spans="1:21">
      <c r="A8" s="6" t="s">
        <v>6</v>
      </c>
      <c r="B8" s="3">
        <f>B7+TIME(0,3,0)</f>
        <v>0.27152777777777776</v>
      </c>
      <c r="C8" s="3">
        <f>C7+TIME(0,3,0)</f>
        <v>0.34791666666666665</v>
      </c>
      <c r="D8" s="3">
        <f t="shared" ref="D8:J8" si="17">D7+TIME(0,3,0)</f>
        <v>0.42777777777777776</v>
      </c>
      <c r="E8" s="3">
        <f t="shared" si="17"/>
        <v>0.53888888888888886</v>
      </c>
      <c r="F8" s="3">
        <f t="shared" si="17"/>
        <v>0.61180555555555549</v>
      </c>
      <c r="G8" s="3">
        <f t="shared" si="17"/>
        <v>0.68125000000000002</v>
      </c>
      <c r="H8" s="3">
        <f t="shared" si="17"/>
        <v>0.73333333333333328</v>
      </c>
      <c r="I8" s="3">
        <f t="shared" si="17"/>
        <v>0.77500000000000002</v>
      </c>
      <c r="J8" s="3">
        <f t="shared" si="17"/>
        <v>0.83055555555555549</v>
      </c>
      <c r="L8" s="6" t="s">
        <v>20</v>
      </c>
      <c r="M8" s="3">
        <f>M7+TIME(0,2,0)</f>
        <v>0.3</v>
      </c>
      <c r="N8" s="3">
        <f t="shared" ref="N8:Q8" si="18">N7+TIME(0,2,0)</f>
        <v>0.32430555555555551</v>
      </c>
      <c r="O8" s="3">
        <f t="shared" si="18"/>
        <v>0.48749999999999999</v>
      </c>
      <c r="P8" s="3">
        <f t="shared" si="18"/>
        <v>0.56388888888888888</v>
      </c>
      <c r="Q8" s="3">
        <f t="shared" si="18"/>
        <v>0.63611111111111107</v>
      </c>
      <c r="R8" s="3">
        <f t="shared" ref="R8" si="19">R7+TIME(0,2,0)</f>
        <v>0.66388888888888886</v>
      </c>
      <c r="S8" s="3">
        <f t="shared" ref="S8" si="20">S7+TIME(0,2,0)</f>
        <v>0.72638888888888886</v>
      </c>
      <c r="T8" s="3">
        <f t="shared" ref="T8:U8" si="21">T7+TIME(0,2,0)</f>
        <v>0.77500000000000002</v>
      </c>
      <c r="U8" s="3">
        <f t="shared" si="21"/>
        <v>0.8520833333333333</v>
      </c>
    </row>
    <row r="9" spans="1:21">
      <c r="A9" s="6" t="s">
        <v>7</v>
      </c>
      <c r="B9" s="3">
        <f>B8+TIME(0,4,0)</f>
        <v>0.27430555555555552</v>
      </c>
      <c r="C9" s="3">
        <f>C8+TIME(0,4,0)</f>
        <v>0.35069444444444442</v>
      </c>
      <c r="D9" s="3">
        <f t="shared" ref="D9:J9" si="22">D8+TIME(0,4,0)</f>
        <v>0.43055555555555552</v>
      </c>
      <c r="E9" s="3">
        <f t="shared" si="22"/>
        <v>0.54166666666666663</v>
      </c>
      <c r="F9" s="3">
        <f t="shared" si="22"/>
        <v>0.61458333333333326</v>
      </c>
      <c r="G9" s="3">
        <f t="shared" si="22"/>
        <v>0.68402777777777779</v>
      </c>
      <c r="H9" s="3">
        <f t="shared" si="22"/>
        <v>0.73611111111111105</v>
      </c>
      <c r="I9" s="3">
        <f t="shared" si="22"/>
        <v>0.77777777777777779</v>
      </c>
      <c r="J9" s="3">
        <f t="shared" si="22"/>
        <v>0.83333333333333326</v>
      </c>
      <c r="L9" s="6" t="s">
        <v>19</v>
      </c>
      <c r="M9" s="3">
        <f>M8+TIME(0,1,0)</f>
        <v>0.30069444444444443</v>
      </c>
      <c r="N9" s="3">
        <f t="shared" ref="N9:P10" si="23">N8+TIME(0,1,0)</f>
        <v>0.32499999999999996</v>
      </c>
      <c r="O9" s="3">
        <f t="shared" si="23"/>
        <v>0.48819444444444443</v>
      </c>
      <c r="P9" s="3">
        <f t="shared" si="23"/>
        <v>0.56458333333333333</v>
      </c>
      <c r="Q9" s="3">
        <f t="shared" ref="Q9:Q10" si="24">Q8+TIME(0,1,0)</f>
        <v>0.63680555555555551</v>
      </c>
      <c r="R9" s="3">
        <f t="shared" ref="R9:R10" si="25">R8+TIME(0,1,0)</f>
        <v>0.6645833333333333</v>
      </c>
      <c r="S9" s="3">
        <f t="shared" ref="S9:S10" si="26">S8+TIME(0,1,0)</f>
        <v>0.7270833333333333</v>
      </c>
      <c r="T9" s="3">
        <f t="shared" ref="T9:T10" si="27">T8+TIME(0,1,0)</f>
        <v>0.77569444444444446</v>
      </c>
      <c r="U9" s="3">
        <f t="shared" ref="U9:U10" si="28">U8+TIME(0,1,0)</f>
        <v>0.85277777777777775</v>
      </c>
    </row>
    <row r="10" spans="1:21">
      <c r="A10" s="6" t="s">
        <v>8</v>
      </c>
      <c r="B10" s="3">
        <f>B9+TIME(0,1,0)</f>
        <v>0.27499999999999997</v>
      </c>
      <c r="C10" s="3">
        <f>C9+TIME(0,1,0)</f>
        <v>0.35138888888888886</v>
      </c>
      <c r="D10" s="3">
        <f t="shared" ref="D10:J10" si="29">D9+TIME(0,1,0)</f>
        <v>0.43124999999999997</v>
      </c>
      <c r="E10" s="3">
        <f t="shared" si="29"/>
        <v>0.54236111111111107</v>
      </c>
      <c r="F10" s="3">
        <f t="shared" si="29"/>
        <v>0.6152777777777777</v>
      </c>
      <c r="G10" s="3">
        <f t="shared" si="29"/>
        <v>0.68472222222222223</v>
      </c>
      <c r="H10" s="3">
        <f t="shared" si="29"/>
        <v>0.73680555555555549</v>
      </c>
      <c r="I10" s="3">
        <f t="shared" si="29"/>
        <v>0.77847222222222223</v>
      </c>
      <c r="J10" s="3">
        <f t="shared" si="29"/>
        <v>0.8340277777777777</v>
      </c>
      <c r="L10" s="6" t="s">
        <v>18</v>
      </c>
      <c r="M10" s="3">
        <f>M9+TIME(0,1,0)</f>
        <v>0.30138888888888887</v>
      </c>
      <c r="N10" s="3">
        <f t="shared" si="23"/>
        <v>0.3256944444444444</v>
      </c>
      <c r="O10" s="3">
        <f t="shared" si="23"/>
        <v>0.48888888888888887</v>
      </c>
      <c r="P10" s="3">
        <f t="shared" si="23"/>
        <v>0.56527777777777777</v>
      </c>
      <c r="Q10" s="3">
        <f t="shared" si="24"/>
        <v>0.63749999999999996</v>
      </c>
      <c r="R10" s="3">
        <f t="shared" si="25"/>
        <v>0.66527777777777775</v>
      </c>
      <c r="S10" s="3">
        <f t="shared" si="26"/>
        <v>0.72777777777777775</v>
      </c>
      <c r="T10" s="3">
        <f t="shared" si="27"/>
        <v>0.77638888888888891</v>
      </c>
      <c r="U10" s="3">
        <f t="shared" si="28"/>
        <v>0.85347222222222219</v>
      </c>
    </row>
    <row r="11" spans="1:21">
      <c r="A11" s="6" t="s">
        <v>9</v>
      </c>
      <c r="B11" s="3">
        <f>B10+TIME(0,2,0)</f>
        <v>0.27638888888888885</v>
      </c>
      <c r="C11" s="3">
        <f>C10+TIME(0,2,0)</f>
        <v>0.35277777777777775</v>
      </c>
      <c r="D11" s="3">
        <f t="shared" ref="D11:J12" si="30">D10+TIME(0,2,0)</f>
        <v>0.43263888888888885</v>
      </c>
      <c r="E11" s="3">
        <f t="shared" si="30"/>
        <v>0.54374999999999996</v>
      </c>
      <c r="F11" s="3">
        <f t="shared" si="30"/>
        <v>0.61666666666666659</v>
      </c>
      <c r="G11" s="3">
        <f t="shared" si="30"/>
        <v>0.68611111111111112</v>
      </c>
      <c r="H11" s="3">
        <f t="shared" si="30"/>
        <v>0.73819444444444438</v>
      </c>
      <c r="I11" s="3">
        <f t="shared" si="30"/>
        <v>0.77986111111111112</v>
      </c>
      <c r="J11" s="3">
        <f t="shared" si="30"/>
        <v>0.83541666666666659</v>
      </c>
      <c r="L11" s="6" t="s">
        <v>17</v>
      </c>
      <c r="M11" s="3">
        <f>M10+TIME(0,0,0)</f>
        <v>0.30138888888888887</v>
      </c>
      <c r="N11" s="3">
        <f t="shared" ref="N11:Q11" si="31">N10+TIME(0,0,0)</f>
        <v>0.3256944444444444</v>
      </c>
      <c r="O11" s="3">
        <f t="shared" si="31"/>
        <v>0.48888888888888887</v>
      </c>
      <c r="P11" s="3">
        <f t="shared" si="31"/>
        <v>0.56527777777777777</v>
      </c>
      <c r="Q11" s="3">
        <f t="shared" si="31"/>
        <v>0.63749999999999996</v>
      </c>
      <c r="R11" s="3">
        <f t="shared" ref="R11" si="32">R10+TIME(0,0,0)</f>
        <v>0.66527777777777775</v>
      </c>
      <c r="S11" s="3">
        <f t="shared" ref="S11" si="33">S10+TIME(0,0,0)</f>
        <v>0.72777777777777775</v>
      </c>
      <c r="T11" s="3">
        <f t="shared" ref="T11:U11" si="34">T10+TIME(0,0,0)</f>
        <v>0.77638888888888891</v>
      </c>
      <c r="U11" s="3">
        <f t="shared" si="34"/>
        <v>0.85347222222222219</v>
      </c>
    </row>
    <row r="12" spans="1:21">
      <c r="A12" s="6" t="s">
        <v>10</v>
      </c>
      <c r="B12" s="3">
        <f>B11+TIME(0,2,0)</f>
        <v>0.27777777777777773</v>
      </c>
      <c r="C12" s="3">
        <f>C11+TIME(0,2,0)</f>
        <v>0.35416666666666663</v>
      </c>
      <c r="D12" s="3">
        <f t="shared" si="30"/>
        <v>0.43402777777777773</v>
      </c>
      <c r="E12" s="3">
        <f t="shared" si="30"/>
        <v>0.54513888888888884</v>
      </c>
      <c r="F12" s="3">
        <f t="shared" si="30"/>
        <v>0.61805555555555547</v>
      </c>
      <c r="G12" s="3">
        <f t="shared" si="30"/>
        <v>0.6875</v>
      </c>
      <c r="H12" s="3">
        <f t="shared" si="30"/>
        <v>0.73958333333333326</v>
      </c>
      <c r="I12" s="3">
        <f t="shared" si="30"/>
        <v>0.78125</v>
      </c>
      <c r="J12" s="3">
        <f t="shared" si="30"/>
        <v>0.83680555555555547</v>
      </c>
      <c r="L12" s="6" t="s">
        <v>16</v>
      </c>
      <c r="M12" s="3">
        <f>M11+TIME(0,6,0)</f>
        <v>0.30555555555555552</v>
      </c>
      <c r="N12" s="3">
        <f t="shared" ref="N12:Q12" si="35">N11+TIME(0,6,0)</f>
        <v>0.32986111111111105</v>
      </c>
      <c r="O12" s="3">
        <f t="shared" si="35"/>
        <v>0.49305555555555552</v>
      </c>
      <c r="P12" s="3">
        <f t="shared" si="35"/>
        <v>0.56944444444444442</v>
      </c>
      <c r="Q12" s="3">
        <f t="shared" si="35"/>
        <v>0.64166666666666661</v>
      </c>
      <c r="R12" s="3">
        <f t="shared" ref="R12" si="36">R11+TIME(0,6,0)</f>
        <v>0.6694444444444444</v>
      </c>
      <c r="S12" s="3">
        <f t="shared" ref="S12" si="37">S11+TIME(0,6,0)</f>
        <v>0.7319444444444444</v>
      </c>
      <c r="T12" s="3">
        <f t="shared" ref="T12:U12" si="38">T11+TIME(0,6,0)</f>
        <v>0.78055555555555556</v>
      </c>
      <c r="U12" s="3">
        <f t="shared" si="38"/>
        <v>0.85763888888888884</v>
      </c>
    </row>
    <row r="13" spans="1:21">
      <c r="A13" s="6" t="s">
        <v>11</v>
      </c>
      <c r="B13" s="3">
        <f>B12+TIME(0,0,0)</f>
        <v>0.27777777777777773</v>
      </c>
      <c r="C13" s="3">
        <f>C12+TIME(0,0,0)</f>
        <v>0.35416666666666663</v>
      </c>
      <c r="D13" s="3">
        <f t="shared" ref="D13:J13" si="39">D12+TIME(0,0,0)</f>
        <v>0.43402777777777773</v>
      </c>
      <c r="E13" s="3">
        <f t="shared" si="39"/>
        <v>0.54513888888888884</v>
      </c>
      <c r="F13" s="3">
        <f t="shared" si="39"/>
        <v>0.61805555555555547</v>
      </c>
      <c r="G13" s="3">
        <f t="shared" si="39"/>
        <v>0.6875</v>
      </c>
      <c r="H13" s="3">
        <f t="shared" si="39"/>
        <v>0.73958333333333326</v>
      </c>
      <c r="I13" s="3">
        <f t="shared" si="39"/>
        <v>0.78125</v>
      </c>
      <c r="J13" s="3">
        <f t="shared" si="39"/>
        <v>0.83680555555555547</v>
      </c>
      <c r="L13" s="6" t="s">
        <v>29</v>
      </c>
      <c r="M13" s="3">
        <f>M12+TIME(0,2,0)</f>
        <v>0.30694444444444441</v>
      </c>
      <c r="N13" s="3">
        <f t="shared" ref="N13:P14" si="40">N12+TIME(0,2,0)</f>
        <v>0.33124999999999993</v>
      </c>
      <c r="O13" s="3">
        <f t="shared" si="40"/>
        <v>0.49444444444444441</v>
      </c>
      <c r="P13" s="3">
        <f t="shared" si="40"/>
        <v>0.5708333333333333</v>
      </c>
      <c r="Q13" s="3">
        <f t="shared" ref="Q13:Q14" si="41">Q12+TIME(0,2,0)</f>
        <v>0.64305555555555549</v>
      </c>
      <c r="R13" s="3">
        <f t="shared" ref="R13:R14" si="42">R12+TIME(0,2,0)</f>
        <v>0.67083333333333328</v>
      </c>
      <c r="S13" s="3">
        <f t="shared" ref="S13:S14" si="43">S12+TIME(0,2,0)</f>
        <v>0.73333333333333328</v>
      </c>
      <c r="T13" s="3">
        <f t="shared" ref="T13:T14" si="44">T12+TIME(0,2,0)</f>
        <v>0.78194444444444444</v>
      </c>
      <c r="U13" s="3">
        <f t="shared" ref="U13:U14" si="45">U12+TIME(0,2,0)</f>
        <v>0.85902777777777772</v>
      </c>
    </row>
    <row r="14" spans="1:21">
      <c r="A14" s="6" t="s">
        <v>12</v>
      </c>
      <c r="B14" s="3">
        <f>B13+TIME(0,2,0)</f>
        <v>0.27916666666666662</v>
      </c>
      <c r="C14" s="3">
        <f>C13+TIME(0,2,0)</f>
        <v>0.35555555555555551</v>
      </c>
      <c r="D14" s="3">
        <f t="shared" ref="D14:J14" si="46">D13+TIME(0,2,0)</f>
        <v>0.43541666666666662</v>
      </c>
      <c r="E14" s="3">
        <f t="shared" si="46"/>
        <v>0.54652777777777772</v>
      </c>
      <c r="F14" s="3">
        <f t="shared" si="46"/>
        <v>0.61944444444444435</v>
      </c>
      <c r="G14" s="3">
        <f t="shared" si="46"/>
        <v>0.68888888888888888</v>
      </c>
      <c r="H14" s="3">
        <f t="shared" si="46"/>
        <v>0.74097222222222214</v>
      </c>
      <c r="I14" s="3">
        <f t="shared" si="46"/>
        <v>0.78263888888888888</v>
      </c>
      <c r="J14" s="3">
        <f t="shared" si="46"/>
        <v>0.83819444444444435</v>
      </c>
      <c r="L14" s="6" t="s">
        <v>15</v>
      </c>
      <c r="M14" s="3">
        <f>M13+TIME(0,2,0)</f>
        <v>0.30833333333333329</v>
      </c>
      <c r="N14" s="3">
        <f t="shared" si="40"/>
        <v>0.33263888888888882</v>
      </c>
      <c r="O14" s="3">
        <f t="shared" si="40"/>
        <v>0.49583333333333329</v>
      </c>
      <c r="P14" s="3">
        <f t="shared" si="40"/>
        <v>0.57222222222222219</v>
      </c>
      <c r="Q14" s="3">
        <f t="shared" si="41"/>
        <v>0.64444444444444438</v>
      </c>
      <c r="R14" s="3">
        <f t="shared" si="42"/>
        <v>0.67222222222222217</v>
      </c>
      <c r="S14" s="3">
        <f t="shared" si="43"/>
        <v>0.73472222222222217</v>
      </c>
      <c r="T14" s="3">
        <f t="shared" si="44"/>
        <v>0.78333333333333333</v>
      </c>
      <c r="U14" s="3">
        <f t="shared" si="45"/>
        <v>0.86041666666666661</v>
      </c>
    </row>
    <row r="15" spans="1:21">
      <c r="A15" s="6" t="s">
        <v>13</v>
      </c>
      <c r="B15" s="3">
        <f>B14+TIME(0,1,0)</f>
        <v>0.27986111111111106</v>
      </c>
      <c r="C15" s="3">
        <f>C14+TIME(0,1,0)</f>
        <v>0.35624999999999996</v>
      </c>
      <c r="D15" s="3">
        <f t="shared" ref="D15:J15" si="47">D14+TIME(0,1,0)</f>
        <v>0.43611111111111106</v>
      </c>
      <c r="E15" s="3">
        <f t="shared" si="47"/>
        <v>0.54722222222222217</v>
      </c>
      <c r="F15" s="3">
        <f t="shared" si="47"/>
        <v>0.6201388888888888</v>
      </c>
      <c r="G15" s="3">
        <f t="shared" si="47"/>
        <v>0.68958333333333333</v>
      </c>
      <c r="H15" s="3">
        <f t="shared" si="47"/>
        <v>0.74166666666666659</v>
      </c>
      <c r="I15" s="3">
        <f t="shared" si="47"/>
        <v>0.78333333333333333</v>
      </c>
      <c r="J15" s="3">
        <f t="shared" si="47"/>
        <v>0.8388888888888888</v>
      </c>
      <c r="L15" s="6" t="s">
        <v>14</v>
      </c>
      <c r="M15" s="3">
        <f>M14+TIME(0,0,0)</f>
        <v>0.30833333333333329</v>
      </c>
      <c r="N15" s="3">
        <f t="shared" ref="N15:Q15" si="48">N14+TIME(0,0,0)</f>
        <v>0.33263888888888882</v>
      </c>
      <c r="O15" s="3">
        <f t="shared" si="48"/>
        <v>0.49583333333333329</v>
      </c>
      <c r="P15" s="3">
        <f t="shared" si="48"/>
        <v>0.57222222222222219</v>
      </c>
      <c r="Q15" s="3">
        <f t="shared" si="48"/>
        <v>0.64444444444444438</v>
      </c>
      <c r="R15" s="3">
        <f t="shared" ref="R15" si="49">R14+TIME(0,0,0)</f>
        <v>0.67222222222222217</v>
      </c>
      <c r="S15" s="3">
        <f t="shared" ref="S15" si="50">S14+TIME(0,0,0)</f>
        <v>0.73472222222222217</v>
      </c>
      <c r="T15" s="3">
        <f t="shared" ref="T15:U15" si="51">T14+TIME(0,0,0)</f>
        <v>0.78333333333333333</v>
      </c>
      <c r="U15" s="3">
        <f t="shared" si="51"/>
        <v>0.86041666666666661</v>
      </c>
    </row>
    <row r="16" spans="1:21">
      <c r="A16" s="6" t="s">
        <v>14</v>
      </c>
      <c r="B16" s="3">
        <f>B15+TIME(0,4,0)</f>
        <v>0.28263888888888883</v>
      </c>
      <c r="C16" s="3">
        <f>C15+TIME(0,4,0)</f>
        <v>0.35902777777777772</v>
      </c>
      <c r="D16" s="3">
        <f t="shared" ref="D16:J16" si="52">D15+TIME(0,4,0)</f>
        <v>0.43888888888888883</v>
      </c>
      <c r="E16" s="3">
        <f t="shared" si="52"/>
        <v>0.54999999999999993</v>
      </c>
      <c r="F16" s="3">
        <f t="shared" si="52"/>
        <v>0.62291666666666656</v>
      </c>
      <c r="G16" s="3">
        <f t="shared" si="52"/>
        <v>0.69236111111111109</v>
      </c>
      <c r="H16" s="3">
        <f t="shared" si="52"/>
        <v>0.74444444444444435</v>
      </c>
      <c r="I16" s="3">
        <f t="shared" si="52"/>
        <v>0.78611111111111109</v>
      </c>
      <c r="J16" s="3">
        <f t="shared" si="52"/>
        <v>0.84166666666666656</v>
      </c>
      <c r="L16" s="6" t="s">
        <v>13</v>
      </c>
      <c r="M16" s="3">
        <f>M15+TIME(0,4,0)</f>
        <v>0.31111111111111106</v>
      </c>
      <c r="N16" s="3">
        <f t="shared" ref="N16:Q16" si="53">N15+TIME(0,4,0)</f>
        <v>0.33541666666666659</v>
      </c>
      <c r="O16" s="3">
        <f t="shared" si="53"/>
        <v>0.49861111111111106</v>
      </c>
      <c r="P16" s="3">
        <f t="shared" si="53"/>
        <v>0.57499999999999996</v>
      </c>
      <c r="Q16" s="3">
        <f t="shared" si="53"/>
        <v>0.64722222222222214</v>
      </c>
      <c r="R16" s="3">
        <f t="shared" ref="R16" si="54">R15+TIME(0,4,0)</f>
        <v>0.67499999999999993</v>
      </c>
      <c r="S16" s="3">
        <f t="shared" ref="S16" si="55">S15+TIME(0,4,0)</f>
        <v>0.73749999999999993</v>
      </c>
      <c r="T16" s="3">
        <f t="shared" ref="T16:U16" si="56">T15+TIME(0,4,0)</f>
        <v>0.78611111111111109</v>
      </c>
      <c r="U16" s="3">
        <f t="shared" si="56"/>
        <v>0.86319444444444438</v>
      </c>
    </row>
    <row r="17" spans="1:21">
      <c r="A17" s="6" t="s">
        <v>15</v>
      </c>
      <c r="B17" s="3">
        <f>B16+TIME(0,0,0)</f>
        <v>0.28263888888888883</v>
      </c>
      <c r="C17" s="3">
        <f>C16+TIME(0,0,0)</f>
        <v>0.35902777777777772</v>
      </c>
      <c r="D17" s="3">
        <f t="shared" ref="D17:J17" si="57">D16+TIME(0,0,0)</f>
        <v>0.43888888888888883</v>
      </c>
      <c r="E17" s="3">
        <f t="shared" si="57"/>
        <v>0.54999999999999993</v>
      </c>
      <c r="F17" s="3">
        <f t="shared" si="57"/>
        <v>0.62291666666666656</v>
      </c>
      <c r="G17" s="3">
        <f t="shared" si="57"/>
        <v>0.69236111111111109</v>
      </c>
      <c r="H17" s="3">
        <f t="shared" si="57"/>
        <v>0.74444444444444435</v>
      </c>
      <c r="I17" s="3">
        <f t="shared" si="57"/>
        <v>0.78611111111111109</v>
      </c>
      <c r="J17" s="3">
        <f t="shared" si="57"/>
        <v>0.84166666666666656</v>
      </c>
      <c r="L17" s="6" t="s">
        <v>12</v>
      </c>
      <c r="M17" s="3">
        <f>M16+TIME(0,1,0)</f>
        <v>0.3118055555555555</v>
      </c>
      <c r="N17" s="3">
        <f t="shared" ref="N17:Q17" si="58">N16+TIME(0,1,0)</f>
        <v>0.33611111111111103</v>
      </c>
      <c r="O17" s="3">
        <f t="shared" si="58"/>
        <v>0.4993055555555555</v>
      </c>
      <c r="P17" s="3">
        <f t="shared" si="58"/>
        <v>0.5756944444444444</v>
      </c>
      <c r="Q17" s="3">
        <f t="shared" si="58"/>
        <v>0.64791666666666659</v>
      </c>
      <c r="R17" s="3">
        <f t="shared" ref="R17" si="59">R16+TIME(0,1,0)</f>
        <v>0.67569444444444438</v>
      </c>
      <c r="S17" s="3">
        <f t="shared" ref="S17" si="60">S16+TIME(0,1,0)</f>
        <v>0.73819444444444438</v>
      </c>
      <c r="T17" s="3">
        <f t="shared" ref="T17:U17" si="61">T16+TIME(0,1,0)</f>
        <v>0.78680555555555554</v>
      </c>
      <c r="U17" s="3">
        <f t="shared" si="61"/>
        <v>0.86388888888888882</v>
      </c>
    </row>
    <row r="18" spans="1:21">
      <c r="A18" s="6" t="s">
        <v>95</v>
      </c>
      <c r="B18" s="3">
        <f>B17+TIME(0,2,0)</f>
        <v>0.28402777777777771</v>
      </c>
      <c r="C18" s="3">
        <f>C17+TIME(0,2,0)</f>
        <v>0.36041666666666661</v>
      </c>
      <c r="D18" s="3">
        <f t="shared" ref="D18:J18" si="62">D17+TIME(0,2,0)</f>
        <v>0.44027777777777771</v>
      </c>
      <c r="E18" s="3">
        <f t="shared" si="62"/>
        <v>0.55138888888888882</v>
      </c>
      <c r="F18" s="3">
        <f t="shared" si="62"/>
        <v>0.62430555555555545</v>
      </c>
      <c r="G18" s="3">
        <f t="shared" si="62"/>
        <v>0.69374999999999998</v>
      </c>
      <c r="H18" s="3">
        <f t="shared" si="62"/>
        <v>0.74583333333333324</v>
      </c>
      <c r="I18" s="3">
        <f t="shared" si="62"/>
        <v>0.78749999999999998</v>
      </c>
      <c r="J18" s="3">
        <f t="shared" si="62"/>
        <v>0.84305555555555545</v>
      </c>
      <c r="L18" s="6" t="s">
        <v>11</v>
      </c>
      <c r="M18" s="3">
        <f>M17+TIME(0,2,0)</f>
        <v>0.31319444444444439</v>
      </c>
      <c r="N18" s="3">
        <f t="shared" ref="N18:Q18" si="63">N17+TIME(0,2,0)</f>
        <v>0.33749999999999991</v>
      </c>
      <c r="O18" s="3">
        <f t="shared" si="63"/>
        <v>0.50069444444444444</v>
      </c>
      <c r="P18" s="3">
        <f t="shared" si="63"/>
        <v>0.57708333333333328</v>
      </c>
      <c r="Q18" s="3">
        <f t="shared" si="63"/>
        <v>0.64930555555555547</v>
      </c>
      <c r="R18" s="3">
        <f t="shared" ref="R18" si="64">R17+TIME(0,2,0)</f>
        <v>0.67708333333333326</v>
      </c>
      <c r="S18" s="3">
        <f t="shared" ref="S18" si="65">S17+TIME(0,2,0)</f>
        <v>0.73958333333333326</v>
      </c>
      <c r="T18" s="3">
        <f t="shared" ref="T18:U18" si="66">T17+TIME(0,2,0)</f>
        <v>0.78819444444444442</v>
      </c>
      <c r="U18" s="3">
        <f t="shared" si="66"/>
        <v>0.8652777777777777</v>
      </c>
    </row>
    <row r="19" spans="1:21">
      <c r="A19" s="6" t="s">
        <v>16</v>
      </c>
      <c r="B19" s="3">
        <f>B18+TIME(0,4,0)</f>
        <v>0.28680555555555548</v>
      </c>
      <c r="C19" s="3">
        <f>C18+TIME(0,4,0)</f>
        <v>0.36319444444444438</v>
      </c>
      <c r="D19" s="3">
        <f t="shared" ref="D19:J19" si="67">D18+TIME(0,4,0)</f>
        <v>0.44305555555555548</v>
      </c>
      <c r="E19" s="3">
        <f t="shared" si="67"/>
        <v>0.55416666666666659</v>
      </c>
      <c r="F19" s="3">
        <f t="shared" si="67"/>
        <v>0.62708333333333321</v>
      </c>
      <c r="G19" s="3">
        <f t="shared" si="67"/>
        <v>0.69652777777777775</v>
      </c>
      <c r="H19" s="3">
        <f t="shared" si="67"/>
        <v>0.74861111111111101</v>
      </c>
      <c r="I19" s="3">
        <f t="shared" si="67"/>
        <v>0.79027777777777775</v>
      </c>
      <c r="J19" s="3">
        <f t="shared" si="67"/>
        <v>0.84583333333333321</v>
      </c>
      <c r="L19" s="6" t="s">
        <v>30</v>
      </c>
      <c r="M19" s="3">
        <f>M18+TIME(0,0,0)</f>
        <v>0.31319444444444439</v>
      </c>
      <c r="N19" s="3">
        <f t="shared" ref="N19:Q19" si="68">N18+TIME(0,0,0)</f>
        <v>0.33749999999999991</v>
      </c>
      <c r="O19" s="3">
        <f t="shared" si="68"/>
        <v>0.50069444444444444</v>
      </c>
      <c r="P19" s="3">
        <f t="shared" si="68"/>
        <v>0.57708333333333328</v>
      </c>
      <c r="Q19" s="3">
        <f t="shared" si="68"/>
        <v>0.64930555555555547</v>
      </c>
      <c r="R19" s="3">
        <f t="shared" ref="R19" si="69">R18+TIME(0,0,0)</f>
        <v>0.67708333333333326</v>
      </c>
      <c r="S19" s="3">
        <f t="shared" ref="S19" si="70">S18+TIME(0,0,0)</f>
        <v>0.73958333333333326</v>
      </c>
      <c r="T19" s="3">
        <f t="shared" ref="T19:U19" si="71">T18+TIME(0,0,0)</f>
        <v>0.78819444444444442</v>
      </c>
      <c r="U19" s="3">
        <f t="shared" si="71"/>
        <v>0.8652777777777777</v>
      </c>
    </row>
    <row r="20" spans="1:21">
      <c r="A20" s="6" t="s">
        <v>17</v>
      </c>
      <c r="B20" s="3">
        <f>B19+TIME(0,6,0)</f>
        <v>0.29097222222222213</v>
      </c>
      <c r="C20" s="3">
        <f>C19+TIME(0,6,0)</f>
        <v>0.36736111111111103</v>
      </c>
      <c r="D20" s="3">
        <f t="shared" ref="D20:J20" si="72">D19+TIME(0,6,0)</f>
        <v>0.44722222222222213</v>
      </c>
      <c r="E20" s="3">
        <f t="shared" si="72"/>
        <v>0.55833333333333324</v>
      </c>
      <c r="F20" s="3">
        <f t="shared" si="72"/>
        <v>0.63124999999999987</v>
      </c>
      <c r="G20" s="3">
        <f t="shared" si="72"/>
        <v>0.7006944444444444</v>
      </c>
      <c r="H20" s="3">
        <f t="shared" si="72"/>
        <v>0.75277777777777766</v>
      </c>
      <c r="I20" s="3">
        <f t="shared" si="72"/>
        <v>0.7944444444444444</v>
      </c>
      <c r="J20" s="3">
        <f t="shared" si="72"/>
        <v>0.84999999999999987</v>
      </c>
      <c r="L20" s="6" t="s">
        <v>9</v>
      </c>
      <c r="M20" s="3">
        <f>M19+TIME(0,2,0)</f>
        <v>0.31458333333333327</v>
      </c>
      <c r="N20" s="3">
        <f t="shared" ref="N20:Q20" si="73">N19+TIME(0,2,0)</f>
        <v>0.3388888888888888</v>
      </c>
      <c r="O20" s="3">
        <f t="shared" si="73"/>
        <v>0.50208333333333333</v>
      </c>
      <c r="P20" s="3">
        <f t="shared" si="73"/>
        <v>0.57847222222222217</v>
      </c>
      <c r="Q20" s="3">
        <f t="shared" si="73"/>
        <v>0.65069444444444435</v>
      </c>
      <c r="R20" s="3">
        <f t="shared" ref="R20" si="74">R19+TIME(0,2,0)</f>
        <v>0.67847222222222214</v>
      </c>
      <c r="S20" s="3">
        <f t="shared" ref="S20" si="75">S19+TIME(0,2,0)</f>
        <v>0.74097222222222214</v>
      </c>
      <c r="T20" s="3">
        <f t="shared" ref="T20:U20" si="76">T19+TIME(0,2,0)</f>
        <v>0.7895833333333333</v>
      </c>
      <c r="U20" s="3">
        <f t="shared" si="76"/>
        <v>0.86666666666666659</v>
      </c>
    </row>
    <row r="21" spans="1:21">
      <c r="A21" s="6" t="s">
        <v>18</v>
      </c>
      <c r="B21" s="3">
        <f>B20+TIME(0,0,0)</f>
        <v>0.29097222222222213</v>
      </c>
      <c r="C21" s="3">
        <f>C20+TIME(0,0,0)</f>
        <v>0.36736111111111103</v>
      </c>
      <c r="D21" s="3">
        <f t="shared" ref="D21:J21" si="77">D20+TIME(0,0,0)</f>
        <v>0.44722222222222213</v>
      </c>
      <c r="E21" s="3">
        <f t="shared" si="77"/>
        <v>0.55833333333333324</v>
      </c>
      <c r="F21" s="3">
        <f t="shared" si="77"/>
        <v>0.63124999999999987</v>
      </c>
      <c r="G21" s="3">
        <f t="shared" si="77"/>
        <v>0.7006944444444444</v>
      </c>
      <c r="H21" s="3">
        <f t="shared" si="77"/>
        <v>0.75277777777777766</v>
      </c>
      <c r="I21" s="3">
        <f t="shared" si="77"/>
        <v>0.7944444444444444</v>
      </c>
      <c r="J21" s="3">
        <f t="shared" si="77"/>
        <v>0.84999999999999987</v>
      </c>
      <c r="L21" s="6" t="s">
        <v>8</v>
      </c>
      <c r="M21" s="3">
        <f>M20+TIME(0,4,0)</f>
        <v>0.31736111111111104</v>
      </c>
      <c r="N21" s="3">
        <f t="shared" ref="N21:Q21" si="78">N20+TIME(0,4,0)</f>
        <v>0.34166666666666656</v>
      </c>
      <c r="O21" s="3">
        <f t="shared" si="78"/>
        <v>0.50486111111111109</v>
      </c>
      <c r="P21" s="3">
        <f t="shared" si="78"/>
        <v>0.58124999999999993</v>
      </c>
      <c r="Q21" s="3">
        <f t="shared" si="78"/>
        <v>0.65347222222222212</v>
      </c>
      <c r="R21" s="3">
        <f t="shared" ref="R21" si="79">R20+TIME(0,4,0)</f>
        <v>0.68124999999999991</v>
      </c>
      <c r="S21" s="3">
        <f t="shared" ref="S21" si="80">S20+TIME(0,4,0)</f>
        <v>0.74374999999999991</v>
      </c>
      <c r="T21" s="3">
        <f t="shared" ref="T21:U21" si="81">T20+TIME(0,4,0)</f>
        <v>0.79236111111111107</v>
      </c>
      <c r="U21" s="3">
        <f t="shared" si="81"/>
        <v>0.86944444444444435</v>
      </c>
    </row>
    <row r="22" spans="1:21">
      <c r="A22" s="6" t="s">
        <v>19</v>
      </c>
      <c r="B22" s="3">
        <f>B21+TIME(0,1,0)</f>
        <v>0.29166666666666657</v>
      </c>
      <c r="C22" s="3">
        <f>C21+TIME(0,1,0)</f>
        <v>0.36805555555555547</v>
      </c>
      <c r="D22" s="3">
        <f t="shared" ref="D22:J23" si="82">D21+TIME(0,1,0)</f>
        <v>0.44791666666666657</v>
      </c>
      <c r="E22" s="3">
        <f t="shared" si="82"/>
        <v>0.55902777777777768</v>
      </c>
      <c r="F22" s="3">
        <f t="shared" si="82"/>
        <v>0.63194444444444431</v>
      </c>
      <c r="G22" s="3">
        <f t="shared" si="82"/>
        <v>0.70138888888888884</v>
      </c>
      <c r="H22" s="3">
        <f t="shared" si="82"/>
        <v>0.7534722222222221</v>
      </c>
      <c r="I22" s="3">
        <f t="shared" si="82"/>
        <v>0.79513888888888884</v>
      </c>
      <c r="J22" s="3">
        <f t="shared" si="82"/>
        <v>0.85069444444444431</v>
      </c>
      <c r="L22" s="6" t="s">
        <v>7</v>
      </c>
      <c r="M22" s="3">
        <f>M21+TIME(0,1,0)</f>
        <v>0.31805555555555548</v>
      </c>
      <c r="N22" s="3">
        <f t="shared" ref="N22:Q22" si="83">N21+TIME(0,1,0)</f>
        <v>0.34236111111111101</v>
      </c>
      <c r="O22" s="3">
        <f t="shared" si="83"/>
        <v>0.50555555555555554</v>
      </c>
      <c r="P22" s="3">
        <f t="shared" si="83"/>
        <v>0.58194444444444438</v>
      </c>
      <c r="Q22" s="3">
        <f t="shared" si="83"/>
        <v>0.65416666666666656</v>
      </c>
      <c r="R22" s="3">
        <f t="shared" ref="R22" si="84">R21+TIME(0,1,0)</f>
        <v>0.68194444444444435</v>
      </c>
      <c r="S22" s="3">
        <f t="shared" ref="S22" si="85">S21+TIME(0,1,0)</f>
        <v>0.74444444444444435</v>
      </c>
      <c r="T22" s="3">
        <f t="shared" ref="T22:U22" si="86">T21+TIME(0,1,0)</f>
        <v>0.79305555555555551</v>
      </c>
      <c r="U22" s="3">
        <f t="shared" si="86"/>
        <v>0.8701388888888888</v>
      </c>
    </row>
    <row r="23" spans="1:21">
      <c r="A23" s="6" t="s">
        <v>20</v>
      </c>
      <c r="B23" s="3">
        <f>B22+TIME(0,1,0)</f>
        <v>0.29236111111111102</v>
      </c>
      <c r="C23" s="3">
        <f>C22+TIME(0,1,0)</f>
        <v>0.36874999999999991</v>
      </c>
      <c r="D23" s="3">
        <f t="shared" si="82"/>
        <v>0.44861111111111102</v>
      </c>
      <c r="E23" s="3">
        <f t="shared" si="82"/>
        <v>0.55972222222222212</v>
      </c>
      <c r="F23" s="3">
        <f t="shared" si="82"/>
        <v>0.63263888888888875</v>
      </c>
      <c r="G23" s="3">
        <f t="shared" si="82"/>
        <v>0.70208333333333328</v>
      </c>
      <c r="H23" s="3">
        <f t="shared" si="82"/>
        <v>0.75416666666666654</v>
      </c>
      <c r="I23" s="3">
        <f t="shared" si="82"/>
        <v>0.79583333333333328</v>
      </c>
      <c r="J23" s="3">
        <f t="shared" si="82"/>
        <v>0.85138888888888875</v>
      </c>
      <c r="L23" s="6" t="s">
        <v>6</v>
      </c>
      <c r="M23" s="3">
        <f>M22+TIME(0,2,0)</f>
        <v>0.31944444444444436</v>
      </c>
      <c r="N23" s="3">
        <f t="shared" ref="N23:Q23" si="87">N22+TIME(0,2,0)</f>
        <v>0.34374999999999989</v>
      </c>
      <c r="O23" s="3">
        <f t="shared" si="87"/>
        <v>0.50694444444444442</v>
      </c>
      <c r="P23" s="3">
        <f t="shared" si="87"/>
        <v>0.58333333333333326</v>
      </c>
      <c r="Q23" s="3">
        <f t="shared" si="87"/>
        <v>0.65555555555555545</v>
      </c>
      <c r="R23" s="3">
        <f t="shared" ref="R23" si="88">R22+TIME(0,2,0)</f>
        <v>0.68333333333333324</v>
      </c>
      <c r="S23" s="3">
        <f t="shared" ref="S23" si="89">S22+TIME(0,2,0)</f>
        <v>0.74583333333333324</v>
      </c>
      <c r="T23" s="3">
        <f t="shared" ref="T23:U23" si="90">T22+TIME(0,2,0)</f>
        <v>0.7944444444444444</v>
      </c>
      <c r="U23" s="3">
        <f t="shared" si="90"/>
        <v>0.87152777777777768</v>
      </c>
    </row>
    <row r="24" spans="1:21">
      <c r="A24" s="6" t="s">
        <v>21</v>
      </c>
      <c r="B24" s="3">
        <f>B23+TIME(0,2,0)</f>
        <v>0.2937499999999999</v>
      </c>
      <c r="C24" s="3">
        <f>C23+TIME(0,2,0)</f>
        <v>0.3701388888888888</v>
      </c>
      <c r="D24" s="3">
        <f t="shared" ref="D24:J24" si="91">D23+TIME(0,2,0)</f>
        <v>0.4499999999999999</v>
      </c>
      <c r="E24" s="3">
        <f t="shared" si="91"/>
        <v>0.56111111111111101</v>
      </c>
      <c r="F24" s="3">
        <f t="shared" si="91"/>
        <v>0.63402777777777763</v>
      </c>
      <c r="G24" s="3">
        <f t="shared" si="91"/>
        <v>0.70347222222222217</v>
      </c>
      <c r="H24" s="3">
        <f t="shared" si="91"/>
        <v>0.75555555555555542</v>
      </c>
      <c r="I24" s="3">
        <f t="shared" si="91"/>
        <v>0.79722222222222217</v>
      </c>
      <c r="J24" s="3">
        <f t="shared" si="91"/>
        <v>0.85277777777777763</v>
      </c>
      <c r="L24" s="6" t="s">
        <v>5</v>
      </c>
      <c r="M24" s="3">
        <f>M23+TIME(0,3,0)</f>
        <v>0.32152777777777769</v>
      </c>
      <c r="N24" s="3">
        <f t="shared" ref="N24:Q24" si="92">N23+TIME(0,3,0)</f>
        <v>0.34583333333333321</v>
      </c>
      <c r="O24" s="3">
        <f t="shared" si="92"/>
        <v>0.50902777777777775</v>
      </c>
      <c r="P24" s="3">
        <f t="shared" si="92"/>
        <v>0.58541666666666659</v>
      </c>
      <c r="Q24" s="3">
        <f t="shared" si="92"/>
        <v>0.65763888888888877</v>
      </c>
      <c r="R24" s="3">
        <f t="shared" ref="R24" si="93">R23+TIME(0,3,0)</f>
        <v>0.68541666666666656</v>
      </c>
      <c r="S24" s="3">
        <f t="shared" ref="S24" si="94">S23+TIME(0,3,0)</f>
        <v>0.74791666666666656</v>
      </c>
      <c r="T24" s="3">
        <f t="shared" ref="T24:U24" si="95">T23+TIME(0,3,0)</f>
        <v>0.79652777777777772</v>
      </c>
      <c r="U24" s="3">
        <f t="shared" si="95"/>
        <v>0.87361111111111101</v>
      </c>
    </row>
    <row r="25" spans="1:21">
      <c r="A25" s="6" t="s">
        <v>22</v>
      </c>
      <c r="B25" s="3">
        <f>B24+TIME(0,0,0)</f>
        <v>0.2937499999999999</v>
      </c>
      <c r="C25" s="3">
        <f>C24+TIME(0,0,0)</f>
        <v>0.3701388888888888</v>
      </c>
      <c r="D25" s="3">
        <f t="shared" ref="D25:J25" si="96">D24+TIME(0,0,0)</f>
        <v>0.4499999999999999</v>
      </c>
      <c r="E25" s="3">
        <f t="shared" si="96"/>
        <v>0.56111111111111101</v>
      </c>
      <c r="F25" s="3">
        <f t="shared" si="96"/>
        <v>0.63402777777777763</v>
      </c>
      <c r="G25" s="3">
        <f t="shared" si="96"/>
        <v>0.70347222222222217</v>
      </c>
      <c r="H25" s="3">
        <f t="shared" si="96"/>
        <v>0.75555555555555542</v>
      </c>
      <c r="I25" s="3">
        <f t="shared" si="96"/>
        <v>0.79722222222222217</v>
      </c>
      <c r="J25" s="3">
        <f t="shared" si="96"/>
        <v>0.85277777777777763</v>
      </c>
      <c r="L25" s="6" t="s">
        <v>4</v>
      </c>
      <c r="M25" s="3">
        <f>M24+TIME(0,0,0)</f>
        <v>0.32152777777777769</v>
      </c>
      <c r="N25" s="3">
        <f t="shared" ref="N25:Q25" si="97">N24+TIME(0,0,0)</f>
        <v>0.34583333333333321</v>
      </c>
      <c r="O25" s="3">
        <f t="shared" si="97"/>
        <v>0.50902777777777775</v>
      </c>
      <c r="P25" s="3">
        <f t="shared" si="97"/>
        <v>0.58541666666666659</v>
      </c>
      <c r="Q25" s="3">
        <f t="shared" si="97"/>
        <v>0.65763888888888877</v>
      </c>
      <c r="R25" s="3">
        <f t="shared" ref="R25" si="98">R24+TIME(0,0,0)</f>
        <v>0.68541666666666656</v>
      </c>
      <c r="S25" s="3">
        <f t="shared" ref="S25" si="99">S24+TIME(0,0,0)</f>
        <v>0.74791666666666656</v>
      </c>
      <c r="T25" s="3">
        <f t="shared" ref="T25:U25" si="100">T24+TIME(0,0,0)</f>
        <v>0.79652777777777772</v>
      </c>
      <c r="U25" s="3">
        <f t="shared" si="100"/>
        <v>0.87361111111111101</v>
      </c>
    </row>
    <row r="26" spans="1:21">
      <c r="A26" s="6" t="s">
        <v>23</v>
      </c>
      <c r="B26" s="3">
        <f>B25+TIME(0,2,0)</f>
        <v>0.29513888888888878</v>
      </c>
      <c r="C26" s="3">
        <f>C25+TIME(0,2,0)</f>
        <v>0.37152777777777768</v>
      </c>
      <c r="D26" s="3">
        <f t="shared" ref="D26:J26" si="101">D25+TIME(0,2,0)</f>
        <v>0.45138888888888878</v>
      </c>
      <c r="E26" s="3">
        <f t="shared" si="101"/>
        <v>0.56249999999999989</v>
      </c>
      <c r="F26" s="3">
        <f t="shared" si="101"/>
        <v>0.63541666666666652</v>
      </c>
      <c r="G26" s="3">
        <f t="shared" si="101"/>
        <v>0.70486111111111105</v>
      </c>
      <c r="H26" s="3">
        <f t="shared" si="101"/>
        <v>0.75694444444444431</v>
      </c>
      <c r="I26" s="3">
        <f t="shared" si="101"/>
        <v>0.79861111111111105</v>
      </c>
      <c r="J26" s="3">
        <f t="shared" si="101"/>
        <v>0.85416666666666652</v>
      </c>
      <c r="L26" s="6" t="s">
        <v>3</v>
      </c>
      <c r="M26" s="3">
        <f>M25+TIME(0,1,0)</f>
        <v>0.32222222222222213</v>
      </c>
      <c r="N26" s="3">
        <f t="shared" ref="N26:P27" si="102">N25+TIME(0,1,0)</f>
        <v>0.34652777777777766</v>
      </c>
      <c r="O26" s="3">
        <f t="shared" si="102"/>
        <v>0.50972222222222219</v>
      </c>
      <c r="P26" s="3">
        <f t="shared" si="102"/>
        <v>0.58611111111111103</v>
      </c>
      <c r="Q26" s="3">
        <f t="shared" ref="Q26:Q27" si="103">Q25+TIME(0,1,0)</f>
        <v>0.65833333333333321</v>
      </c>
      <c r="R26" s="3">
        <f t="shared" ref="R26:R27" si="104">R25+TIME(0,1,0)</f>
        <v>0.68611111111111101</v>
      </c>
      <c r="S26" s="3">
        <f t="shared" ref="S26:S27" si="105">S25+TIME(0,1,0)</f>
        <v>0.74861111111111101</v>
      </c>
      <c r="T26" s="3">
        <f t="shared" ref="T26:T27" si="106">T25+TIME(0,1,0)</f>
        <v>0.79722222222222217</v>
      </c>
      <c r="U26" s="3">
        <f t="shared" ref="U26:U27" si="107">U25+TIME(0,1,0)</f>
        <v>0.87430555555555545</v>
      </c>
    </row>
    <row r="27" spans="1:21">
      <c r="A27" s="6" t="s">
        <v>24</v>
      </c>
      <c r="B27" s="4" t="s">
        <v>94</v>
      </c>
      <c r="C27" s="4" t="s">
        <v>94</v>
      </c>
      <c r="D27" s="4" t="s">
        <v>94</v>
      </c>
      <c r="E27" s="4" t="s">
        <v>94</v>
      </c>
      <c r="F27" s="4" t="s">
        <v>94</v>
      </c>
      <c r="G27" s="4" t="s">
        <v>94</v>
      </c>
      <c r="H27" s="4" t="s">
        <v>94</v>
      </c>
      <c r="I27" s="4" t="s">
        <v>94</v>
      </c>
      <c r="J27" s="4" t="s">
        <v>94</v>
      </c>
      <c r="L27" s="6" t="s">
        <v>2</v>
      </c>
      <c r="M27" s="3">
        <f>M26+TIME(0,1,0)</f>
        <v>0.32291666666666657</v>
      </c>
      <c r="N27" s="3">
        <f t="shared" si="102"/>
        <v>0.3472222222222221</v>
      </c>
      <c r="O27" s="3">
        <f t="shared" si="102"/>
        <v>0.51041666666666663</v>
      </c>
      <c r="P27" s="3">
        <f t="shared" si="102"/>
        <v>0.58680555555555547</v>
      </c>
      <c r="Q27" s="3">
        <f t="shared" si="103"/>
        <v>0.65902777777777766</v>
      </c>
      <c r="R27" s="3">
        <f t="shared" si="104"/>
        <v>0.68680555555555545</v>
      </c>
      <c r="S27" s="3">
        <f t="shared" si="105"/>
        <v>0.74930555555555545</v>
      </c>
      <c r="T27" s="3">
        <f t="shared" si="106"/>
        <v>0.79791666666666661</v>
      </c>
      <c r="U27" s="3">
        <f t="shared" si="107"/>
        <v>0.87499999999999989</v>
      </c>
    </row>
    <row r="28" spans="1:21">
      <c r="A28" s="6" t="s">
        <v>25</v>
      </c>
      <c r="B28" s="3">
        <f>B26+TIME(0,3,0)</f>
        <v>0.29722222222222211</v>
      </c>
      <c r="C28" s="3">
        <f>C26+TIME(0,3,0)</f>
        <v>0.37361111111111101</v>
      </c>
      <c r="D28" s="3">
        <f t="shared" ref="D28:J28" si="108">D26+TIME(0,3,0)</f>
        <v>0.45347222222222211</v>
      </c>
      <c r="E28" s="3">
        <f t="shared" si="108"/>
        <v>0.56458333333333321</v>
      </c>
      <c r="F28" s="3">
        <f t="shared" si="108"/>
        <v>0.63749999999999984</v>
      </c>
      <c r="G28" s="3">
        <f t="shared" si="108"/>
        <v>0.70694444444444438</v>
      </c>
      <c r="H28" s="3">
        <f t="shared" si="108"/>
        <v>0.75902777777777763</v>
      </c>
      <c r="I28" s="3">
        <f t="shared" si="108"/>
        <v>0.80069444444444438</v>
      </c>
      <c r="J28" s="3">
        <f t="shared" si="108"/>
        <v>0.85624999999999984</v>
      </c>
      <c r="L28" s="6" t="s">
        <v>1</v>
      </c>
      <c r="M28" s="3">
        <f>M27+TIME(0,2,0)</f>
        <v>0.32430555555555546</v>
      </c>
      <c r="N28" s="3">
        <f t="shared" ref="N28:Q28" si="109">N27+TIME(0,2,0)</f>
        <v>0.34861111111111098</v>
      </c>
      <c r="O28" s="3">
        <f t="shared" si="109"/>
        <v>0.51180555555555551</v>
      </c>
      <c r="P28" s="3">
        <f t="shared" si="109"/>
        <v>0.58819444444444435</v>
      </c>
      <c r="Q28" s="3">
        <f t="shared" si="109"/>
        <v>0.66041666666666654</v>
      </c>
      <c r="R28" s="3">
        <f t="shared" ref="R28" si="110">R27+TIME(0,2,0)</f>
        <v>0.68819444444444433</v>
      </c>
      <c r="S28" s="3">
        <f t="shared" ref="S28" si="111">S27+TIME(0,2,0)</f>
        <v>0.75069444444444433</v>
      </c>
      <c r="T28" s="3">
        <f t="shared" ref="T28:U28" si="112">T27+TIME(0,2,0)</f>
        <v>0.79930555555555549</v>
      </c>
      <c r="U28" s="3">
        <f t="shared" si="112"/>
        <v>0.87638888888888877</v>
      </c>
    </row>
    <row r="29" spans="1:21">
      <c r="A29" s="6" t="s">
        <v>26</v>
      </c>
      <c r="B29" s="3">
        <f>B28+TIME(0,4,0)</f>
        <v>0.29999999999999988</v>
      </c>
      <c r="C29" s="3">
        <f>C28+TIME(0,4,0)</f>
        <v>0.37638888888888877</v>
      </c>
      <c r="D29" s="3">
        <f t="shared" ref="D29:J29" si="113">D28+TIME(0,4,0)</f>
        <v>0.45624999999999988</v>
      </c>
      <c r="E29" s="3">
        <f t="shared" si="113"/>
        <v>0.56736111111111098</v>
      </c>
      <c r="F29" s="3">
        <f t="shared" si="113"/>
        <v>0.64027777777777761</v>
      </c>
      <c r="G29" s="3">
        <f t="shared" si="113"/>
        <v>0.70972222222222214</v>
      </c>
      <c r="H29" s="3">
        <f t="shared" si="113"/>
        <v>0.7618055555555554</v>
      </c>
      <c r="I29" s="3">
        <f t="shared" si="113"/>
        <v>0.80347222222222214</v>
      </c>
      <c r="J29" s="3">
        <f t="shared" si="113"/>
        <v>0.85902777777777761</v>
      </c>
      <c r="L29" s="6" t="s">
        <v>0</v>
      </c>
      <c r="M29" s="3">
        <f>M28+TIME(0,10,0)</f>
        <v>0.33124999999999988</v>
      </c>
      <c r="N29" s="3">
        <f t="shared" ref="N29:Q29" si="114">N28+TIME(0,10,0)</f>
        <v>0.3555555555555554</v>
      </c>
      <c r="O29" s="3">
        <f t="shared" si="114"/>
        <v>0.51874999999999993</v>
      </c>
      <c r="P29" s="3">
        <f t="shared" si="114"/>
        <v>0.59513888888888877</v>
      </c>
      <c r="Q29" s="3">
        <f t="shared" si="114"/>
        <v>0.66736111111111096</v>
      </c>
      <c r="R29" s="3">
        <f t="shared" ref="R29" si="115">R28+TIME(0,10,0)</f>
        <v>0.69513888888888875</v>
      </c>
      <c r="S29" s="3">
        <f t="shared" ref="S29" si="116">S28+TIME(0,10,0)</f>
        <v>0.75763888888888875</v>
      </c>
      <c r="T29" s="3">
        <f t="shared" ref="T29:U29" si="117">T28+TIME(0,10,0)</f>
        <v>0.80624999999999991</v>
      </c>
      <c r="U29" s="3">
        <f t="shared" si="117"/>
        <v>0.88333333333333319</v>
      </c>
    </row>
    <row r="31" spans="1:21">
      <c r="A31" s="5" t="s">
        <v>96</v>
      </c>
      <c r="B31" s="5" t="s">
        <v>85</v>
      </c>
      <c r="C31" s="5" t="s">
        <v>86</v>
      </c>
      <c r="D31" s="5" t="s">
        <v>87</v>
      </c>
      <c r="E31" s="5" t="s">
        <v>88</v>
      </c>
      <c r="F31" s="5" t="s">
        <v>89</v>
      </c>
      <c r="G31" s="5" t="s">
        <v>90</v>
      </c>
      <c r="H31" s="5" t="s">
        <v>91</v>
      </c>
      <c r="L31" s="5" t="s">
        <v>96</v>
      </c>
      <c r="M31" s="5" t="s">
        <v>85</v>
      </c>
      <c r="N31" s="5" t="s">
        <v>86</v>
      </c>
      <c r="O31" s="5" t="s">
        <v>87</v>
      </c>
      <c r="P31" s="5" t="s">
        <v>88</v>
      </c>
      <c r="Q31" s="5" t="s">
        <v>89</v>
      </c>
      <c r="R31" s="5" t="s">
        <v>90</v>
      </c>
      <c r="S31" s="5" t="s">
        <v>91</v>
      </c>
    </row>
    <row r="32" spans="1:21">
      <c r="A32" s="6" t="s">
        <v>0</v>
      </c>
      <c r="B32" s="3">
        <v>0.34027777777777779</v>
      </c>
      <c r="C32" s="3">
        <v>0.47569444444444442</v>
      </c>
      <c r="D32" s="3">
        <v>0.53125</v>
      </c>
      <c r="E32" s="3">
        <v>0.60416666666666663</v>
      </c>
      <c r="F32" s="3">
        <v>0.67361111111111116</v>
      </c>
      <c r="G32" s="3">
        <v>0.72569444444444442</v>
      </c>
      <c r="H32" s="3">
        <v>0.76736111111111116</v>
      </c>
      <c r="L32" s="6" t="s">
        <v>26</v>
      </c>
      <c r="M32" s="3">
        <v>0.31944444444444442</v>
      </c>
      <c r="N32" s="3">
        <v>0.4826388888888889</v>
      </c>
      <c r="O32" s="3">
        <v>0.52083333333333337</v>
      </c>
      <c r="P32" s="3">
        <v>0.62847222222222221</v>
      </c>
      <c r="Q32" s="3">
        <v>0.65625</v>
      </c>
      <c r="R32" s="3">
        <v>0.71875</v>
      </c>
      <c r="S32" s="3">
        <v>0.76736111111111116</v>
      </c>
    </row>
    <row r="33" spans="1:19">
      <c r="A33" s="6" t="s">
        <v>1</v>
      </c>
      <c r="B33" s="3">
        <f>B32+TIME(0,4,0)</f>
        <v>0.34305555555555556</v>
      </c>
      <c r="C33" s="3">
        <f>C32+TIME(0,4,0)</f>
        <v>0.47847222222222219</v>
      </c>
      <c r="D33" s="3">
        <f t="shared" ref="D33" si="118">D32+TIME(0,4,0)</f>
        <v>0.53402777777777777</v>
      </c>
      <c r="E33" s="3">
        <f t="shared" ref="E33" si="119">E32+TIME(0,4,0)</f>
        <v>0.6069444444444444</v>
      </c>
      <c r="F33" s="3">
        <f t="shared" ref="F33" si="120">F32+TIME(0,4,0)</f>
        <v>0.67638888888888893</v>
      </c>
      <c r="G33" s="3">
        <f t="shared" ref="G33" si="121">G32+TIME(0,4,0)</f>
        <v>0.72847222222222219</v>
      </c>
      <c r="H33" s="3">
        <f t="shared" ref="H33" si="122">H32+TIME(0,4,0)</f>
        <v>0.77013888888888893</v>
      </c>
      <c r="L33" s="6" t="s">
        <v>25</v>
      </c>
      <c r="M33" s="3">
        <f t="shared" ref="M33" si="123">M32+TIME(0,1,0)</f>
        <v>0.32013888888888886</v>
      </c>
      <c r="N33" s="3">
        <f t="shared" ref="N33:O33" si="124">N32+TIME(0,1,0)</f>
        <v>0.48333333333333334</v>
      </c>
      <c r="O33" s="3">
        <f t="shared" si="124"/>
        <v>0.52152777777777781</v>
      </c>
      <c r="P33" s="3">
        <f t="shared" ref="P33" si="125">P32+TIME(0,1,0)</f>
        <v>0.62916666666666665</v>
      </c>
      <c r="Q33" s="3">
        <f t="shared" ref="Q33" si="126">Q32+TIME(0,1,0)</f>
        <v>0.65694444444444444</v>
      </c>
      <c r="R33" s="3">
        <f t="shared" ref="R33" si="127">R32+TIME(0,1,0)</f>
        <v>0.71944444444444444</v>
      </c>
      <c r="S33" s="3">
        <f t="shared" ref="S33" si="128">S32+TIME(0,1,0)</f>
        <v>0.7680555555555556</v>
      </c>
    </row>
    <row r="34" spans="1:19">
      <c r="A34" s="6" t="s">
        <v>2</v>
      </c>
      <c r="B34" s="3">
        <f t="shared" ref="B34:C37" si="129">B33+TIME(0,1,0)</f>
        <v>0.34375</v>
      </c>
      <c r="C34" s="3">
        <f t="shared" si="129"/>
        <v>0.47916666666666663</v>
      </c>
      <c r="D34" s="3">
        <f t="shared" ref="D34:D37" si="130">D33+TIME(0,1,0)</f>
        <v>0.53472222222222221</v>
      </c>
      <c r="E34" s="3">
        <f t="shared" ref="E34:E37" si="131">E33+TIME(0,1,0)</f>
        <v>0.60763888888888884</v>
      </c>
      <c r="F34" s="3">
        <f t="shared" ref="F34:F37" si="132">F33+TIME(0,1,0)</f>
        <v>0.67708333333333337</v>
      </c>
      <c r="G34" s="3">
        <f t="shared" ref="G34:G37" si="133">G33+TIME(0,1,0)</f>
        <v>0.72916666666666663</v>
      </c>
      <c r="H34" s="3">
        <f t="shared" ref="H34:H37" si="134">H33+TIME(0,1,0)</f>
        <v>0.77083333333333337</v>
      </c>
      <c r="L34" s="6" t="s">
        <v>24</v>
      </c>
      <c r="M34" s="4" t="s">
        <v>94</v>
      </c>
      <c r="N34" s="4" t="s">
        <v>94</v>
      </c>
      <c r="O34" s="3">
        <f>O33+TIME(0,3,0)</f>
        <v>0.52361111111111114</v>
      </c>
      <c r="P34" s="3">
        <f>P33+TIME(0,3,0)</f>
        <v>0.63124999999999998</v>
      </c>
      <c r="Q34" s="3">
        <f t="shared" ref="Q34:Q35" si="135">Q33+TIME(0,3,0)</f>
        <v>0.65902777777777777</v>
      </c>
      <c r="R34" s="3">
        <f t="shared" ref="R34:R35" si="136">R33+TIME(0,3,0)</f>
        <v>0.72152777777777777</v>
      </c>
      <c r="S34" s="3">
        <f t="shared" ref="S34:S35" si="137">S33+TIME(0,3,0)</f>
        <v>0.77013888888888893</v>
      </c>
    </row>
    <row r="35" spans="1:19">
      <c r="A35" s="6" t="s">
        <v>3</v>
      </c>
      <c r="B35" s="3">
        <f t="shared" si="129"/>
        <v>0.34444444444444444</v>
      </c>
      <c r="C35" s="3">
        <f t="shared" si="129"/>
        <v>0.47986111111111107</v>
      </c>
      <c r="D35" s="3">
        <f t="shared" si="130"/>
        <v>0.53541666666666665</v>
      </c>
      <c r="E35" s="3">
        <f t="shared" si="131"/>
        <v>0.60833333333333328</v>
      </c>
      <c r="F35" s="3">
        <f t="shared" si="132"/>
        <v>0.67777777777777781</v>
      </c>
      <c r="G35" s="3">
        <f t="shared" si="133"/>
        <v>0.72986111111111107</v>
      </c>
      <c r="H35" s="3">
        <f t="shared" si="134"/>
        <v>0.77152777777777781</v>
      </c>
      <c r="L35" s="6" t="s">
        <v>23</v>
      </c>
      <c r="M35" s="3">
        <f t="shared" ref="M35:N35" si="138">M33+TIME(0,2,0)</f>
        <v>0.32152777777777775</v>
      </c>
      <c r="N35" s="3">
        <f t="shared" si="138"/>
        <v>0.48472222222222222</v>
      </c>
      <c r="O35" s="3">
        <f>O34+TIME(0,3,0)</f>
        <v>0.52569444444444446</v>
      </c>
      <c r="P35" s="3">
        <f>P34+TIME(0,3,0)</f>
        <v>0.6333333333333333</v>
      </c>
      <c r="Q35" s="3">
        <f t="shared" si="135"/>
        <v>0.66111111111111109</v>
      </c>
      <c r="R35" s="3">
        <f t="shared" si="136"/>
        <v>0.72361111111111109</v>
      </c>
      <c r="S35" s="3">
        <f t="shared" si="137"/>
        <v>0.77222222222222225</v>
      </c>
    </row>
    <row r="36" spans="1:19">
      <c r="A36" s="6" t="s">
        <v>4</v>
      </c>
      <c r="B36" s="3">
        <f t="shared" si="129"/>
        <v>0.34513888888888888</v>
      </c>
      <c r="C36" s="3">
        <f t="shared" si="129"/>
        <v>0.48055555555555551</v>
      </c>
      <c r="D36" s="3">
        <f t="shared" si="130"/>
        <v>0.53611111111111109</v>
      </c>
      <c r="E36" s="3">
        <f t="shared" si="131"/>
        <v>0.60902777777777772</v>
      </c>
      <c r="F36" s="3">
        <f t="shared" si="132"/>
        <v>0.67847222222222225</v>
      </c>
      <c r="G36" s="3">
        <f t="shared" si="133"/>
        <v>0.73055555555555551</v>
      </c>
      <c r="H36" s="3">
        <f t="shared" si="134"/>
        <v>0.77222222222222225</v>
      </c>
      <c r="L36" s="6" t="s">
        <v>22</v>
      </c>
      <c r="M36" s="3">
        <f t="shared" ref="M36" si="139">M35+TIME(0,2,0)</f>
        <v>0.32291666666666663</v>
      </c>
      <c r="N36" s="3">
        <f t="shared" ref="N36:O36" si="140">N35+TIME(0,2,0)</f>
        <v>0.4861111111111111</v>
      </c>
      <c r="O36" s="3">
        <f t="shared" si="140"/>
        <v>0.52708333333333335</v>
      </c>
      <c r="P36" s="3">
        <f t="shared" ref="P36" si="141">P35+TIME(0,2,0)</f>
        <v>0.63472222222222219</v>
      </c>
      <c r="Q36" s="3">
        <f t="shared" ref="Q36" si="142">Q35+TIME(0,2,0)</f>
        <v>0.66249999999999998</v>
      </c>
      <c r="R36" s="3">
        <f t="shared" ref="R36" si="143">R35+TIME(0,2,0)</f>
        <v>0.72499999999999998</v>
      </c>
      <c r="S36" s="3">
        <f t="shared" ref="S36" si="144">S35+TIME(0,2,0)</f>
        <v>0.77361111111111114</v>
      </c>
    </row>
    <row r="37" spans="1:19">
      <c r="A37" s="6" t="s">
        <v>5</v>
      </c>
      <c r="B37" s="3">
        <f t="shared" si="129"/>
        <v>0.34583333333333333</v>
      </c>
      <c r="C37" s="3">
        <f t="shared" si="129"/>
        <v>0.48124999999999996</v>
      </c>
      <c r="D37" s="3">
        <f t="shared" si="130"/>
        <v>0.53680555555555554</v>
      </c>
      <c r="E37" s="3">
        <f t="shared" si="131"/>
        <v>0.60972222222222217</v>
      </c>
      <c r="F37" s="3">
        <f t="shared" si="132"/>
        <v>0.6791666666666667</v>
      </c>
      <c r="G37" s="3">
        <f t="shared" si="133"/>
        <v>0.73124999999999996</v>
      </c>
      <c r="H37" s="3">
        <f t="shared" si="134"/>
        <v>0.7729166666666667</v>
      </c>
      <c r="L37" s="6" t="s">
        <v>21</v>
      </c>
      <c r="M37" s="3">
        <f t="shared" ref="M37" si="145">M36+TIME(0,0,0)</f>
        <v>0.32291666666666663</v>
      </c>
      <c r="N37" s="3">
        <f t="shared" ref="N37:O37" si="146">N36+TIME(0,0,0)</f>
        <v>0.4861111111111111</v>
      </c>
      <c r="O37" s="3">
        <f t="shared" si="146"/>
        <v>0.52708333333333335</v>
      </c>
      <c r="P37" s="3">
        <f t="shared" ref="P37" si="147">P36+TIME(0,0,0)</f>
        <v>0.63472222222222219</v>
      </c>
      <c r="Q37" s="3">
        <f t="shared" ref="Q37" si="148">Q36+TIME(0,0,0)</f>
        <v>0.66249999999999998</v>
      </c>
      <c r="R37" s="3">
        <f t="shared" ref="R37" si="149">R36+TIME(0,0,0)</f>
        <v>0.72499999999999998</v>
      </c>
      <c r="S37" s="3">
        <f t="shared" ref="S37" si="150">S36+TIME(0,0,0)</f>
        <v>0.77361111111111114</v>
      </c>
    </row>
    <row r="38" spans="1:19">
      <c r="A38" s="6" t="s">
        <v>6</v>
      </c>
      <c r="B38" s="3">
        <f>B37+TIME(0,3,0)</f>
        <v>0.34791666666666665</v>
      </c>
      <c r="C38" s="3">
        <f>C37+TIME(0,3,0)</f>
        <v>0.48333333333333328</v>
      </c>
      <c r="D38" s="3">
        <f t="shared" ref="D38" si="151">D37+TIME(0,3,0)</f>
        <v>0.53888888888888886</v>
      </c>
      <c r="E38" s="3">
        <f t="shared" ref="E38" si="152">E37+TIME(0,3,0)</f>
        <v>0.61180555555555549</v>
      </c>
      <c r="F38" s="3">
        <f t="shared" ref="F38" si="153">F37+TIME(0,3,0)</f>
        <v>0.68125000000000002</v>
      </c>
      <c r="G38" s="3">
        <f t="shared" ref="G38" si="154">G37+TIME(0,3,0)</f>
        <v>0.73333333333333328</v>
      </c>
      <c r="H38" s="3">
        <f t="shared" ref="H38" si="155">H37+TIME(0,3,0)</f>
        <v>0.77500000000000002</v>
      </c>
      <c r="L38" s="6" t="s">
        <v>20</v>
      </c>
      <c r="M38" s="3">
        <f t="shared" ref="M38" si="156">M37+TIME(0,2,0)</f>
        <v>0.32430555555555551</v>
      </c>
      <c r="N38" s="3">
        <f t="shared" ref="N38:O38" si="157">N37+TIME(0,2,0)</f>
        <v>0.48749999999999999</v>
      </c>
      <c r="O38" s="3">
        <f t="shared" si="157"/>
        <v>0.52847222222222223</v>
      </c>
      <c r="P38" s="3">
        <f t="shared" ref="P38" si="158">P37+TIME(0,2,0)</f>
        <v>0.63611111111111107</v>
      </c>
      <c r="Q38" s="3">
        <f t="shared" ref="Q38" si="159">Q37+TIME(0,2,0)</f>
        <v>0.66388888888888886</v>
      </c>
      <c r="R38" s="3">
        <f t="shared" ref="R38" si="160">R37+TIME(0,2,0)</f>
        <v>0.72638888888888886</v>
      </c>
      <c r="S38" s="3">
        <f t="shared" ref="S38" si="161">S37+TIME(0,2,0)</f>
        <v>0.77500000000000002</v>
      </c>
    </row>
    <row r="39" spans="1:19">
      <c r="A39" s="6" t="s">
        <v>7</v>
      </c>
      <c r="B39" s="3">
        <f>B38+TIME(0,4,0)</f>
        <v>0.35069444444444442</v>
      </c>
      <c r="C39" s="3">
        <f>C38+TIME(0,4,0)</f>
        <v>0.48611111111111105</v>
      </c>
      <c r="D39" s="3">
        <f t="shared" ref="D39" si="162">D38+TIME(0,4,0)</f>
        <v>0.54166666666666663</v>
      </c>
      <c r="E39" s="3">
        <f t="shared" ref="E39" si="163">E38+TIME(0,4,0)</f>
        <v>0.61458333333333326</v>
      </c>
      <c r="F39" s="3">
        <f t="shared" ref="F39" si="164">F38+TIME(0,4,0)</f>
        <v>0.68402777777777779</v>
      </c>
      <c r="G39" s="3">
        <f t="shared" ref="G39" si="165">G38+TIME(0,4,0)</f>
        <v>0.73611111111111105</v>
      </c>
      <c r="H39" s="3">
        <f t="shared" ref="H39" si="166">H38+TIME(0,4,0)</f>
        <v>0.77777777777777779</v>
      </c>
      <c r="L39" s="6" t="s">
        <v>19</v>
      </c>
      <c r="M39" s="3">
        <f t="shared" ref="M39:M40" si="167">M38+TIME(0,1,0)</f>
        <v>0.32499999999999996</v>
      </c>
      <c r="N39" s="3">
        <f t="shared" ref="N39:O40" si="168">N38+TIME(0,1,0)</f>
        <v>0.48819444444444443</v>
      </c>
      <c r="O39" s="3">
        <f t="shared" si="168"/>
        <v>0.52916666666666667</v>
      </c>
      <c r="P39" s="3">
        <f t="shared" ref="P39:P40" si="169">P38+TIME(0,1,0)</f>
        <v>0.63680555555555551</v>
      </c>
      <c r="Q39" s="3">
        <f t="shared" ref="Q39:Q40" si="170">Q38+TIME(0,1,0)</f>
        <v>0.6645833333333333</v>
      </c>
      <c r="R39" s="3">
        <f t="shared" ref="R39:R40" si="171">R38+TIME(0,1,0)</f>
        <v>0.7270833333333333</v>
      </c>
      <c r="S39" s="3">
        <f t="shared" ref="S39:S40" si="172">S38+TIME(0,1,0)</f>
        <v>0.77569444444444446</v>
      </c>
    </row>
    <row r="40" spans="1:19">
      <c r="A40" s="6" t="s">
        <v>8</v>
      </c>
      <c r="B40" s="3">
        <f>B39+TIME(0,1,0)</f>
        <v>0.35138888888888886</v>
      </c>
      <c r="C40" s="3">
        <f>C39+TIME(0,1,0)</f>
        <v>0.48680555555555549</v>
      </c>
      <c r="D40" s="3">
        <f t="shared" ref="D40" si="173">D39+TIME(0,1,0)</f>
        <v>0.54236111111111107</v>
      </c>
      <c r="E40" s="3">
        <f t="shared" ref="E40" si="174">E39+TIME(0,1,0)</f>
        <v>0.6152777777777777</v>
      </c>
      <c r="F40" s="3">
        <f t="shared" ref="F40" si="175">F39+TIME(0,1,0)</f>
        <v>0.68472222222222223</v>
      </c>
      <c r="G40" s="3">
        <f t="shared" ref="G40" si="176">G39+TIME(0,1,0)</f>
        <v>0.73680555555555549</v>
      </c>
      <c r="H40" s="3">
        <f t="shared" ref="H40" si="177">H39+TIME(0,1,0)</f>
        <v>0.77847222222222223</v>
      </c>
      <c r="L40" s="6" t="s">
        <v>18</v>
      </c>
      <c r="M40" s="3">
        <f t="shared" si="167"/>
        <v>0.3256944444444444</v>
      </c>
      <c r="N40" s="3">
        <f t="shared" si="168"/>
        <v>0.48888888888888887</v>
      </c>
      <c r="O40" s="3">
        <f t="shared" si="168"/>
        <v>0.52986111111111112</v>
      </c>
      <c r="P40" s="3">
        <f t="shared" si="169"/>
        <v>0.63749999999999996</v>
      </c>
      <c r="Q40" s="3">
        <f t="shared" si="170"/>
        <v>0.66527777777777775</v>
      </c>
      <c r="R40" s="3">
        <f t="shared" si="171"/>
        <v>0.72777777777777775</v>
      </c>
      <c r="S40" s="3">
        <f t="shared" si="172"/>
        <v>0.77638888888888891</v>
      </c>
    </row>
    <row r="41" spans="1:19">
      <c r="A41" s="6" t="s">
        <v>9</v>
      </c>
      <c r="B41" s="3">
        <f>B40+TIME(0,2,0)</f>
        <v>0.35277777777777775</v>
      </c>
      <c r="C41" s="3">
        <f>C40+TIME(0,2,0)</f>
        <v>0.48819444444444438</v>
      </c>
      <c r="D41" s="3">
        <f t="shared" ref="D41:D42" si="178">D40+TIME(0,2,0)</f>
        <v>0.54374999999999996</v>
      </c>
      <c r="E41" s="3">
        <f t="shared" ref="E41:E42" si="179">E40+TIME(0,2,0)</f>
        <v>0.61666666666666659</v>
      </c>
      <c r="F41" s="3">
        <f t="shared" ref="F41:F42" si="180">F40+TIME(0,2,0)</f>
        <v>0.68611111111111112</v>
      </c>
      <c r="G41" s="3">
        <f t="shared" ref="G41:G42" si="181">G40+TIME(0,2,0)</f>
        <v>0.73819444444444438</v>
      </c>
      <c r="H41" s="3">
        <f t="shared" ref="H41:H42" si="182">H40+TIME(0,2,0)</f>
        <v>0.77986111111111112</v>
      </c>
      <c r="L41" s="6" t="s">
        <v>17</v>
      </c>
      <c r="M41" s="3">
        <f t="shared" ref="M41" si="183">M40+TIME(0,0,0)</f>
        <v>0.3256944444444444</v>
      </c>
      <c r="N41" s="3">
        <f t="shared" ref="N41:O41" si="184">N40+TIME(0,0,0)</f>
        <v>0.48888888888888887</v>
      </c>
      <c r="O41" s="3">
        <f t="shared" si="184"/>
        <v>0.52986111111111112</v>
      </c>
      <c r="P41" s="3">
        <f t="shared" ref="P41" si="185">P40+TIME(0,0,0)</f>
        <v>0.63749999999999996</v>
      </c>
      <c r="Q41" s="3">
        <f t="shared" ref="Q41" si="186">Q40+TIME(0,0,0)</f>
        <v>0.66527777777777775</v>
      </c>
      <c r="R41" s="3">
        <f t="shared" ref="R41" si="187">R40+TIME(0,0,0)</f>
        <v>0.72777777777777775</v>
      </c>
      <c r="S41" s="3">
        <f t="shared" ref="S41" si="188">S40+TIME(0,0,0)</f>
        <v>0.77638888888888891</v>
      </c>
    </row>
    <row r="42" spans="1:19">
      <c r="A42" s="6" t="s">
        <v>10</v>
      </c>
      <c r="B42" s="3">
        <f>B41+TIME(0,2,0)</f>
        <v>0.35416666666666663</v>
      </c>
      <c r="C42" s="3">
        <f>C41+TIME(0,2,0)</f>
        <v>0.48958333333333326</v>
      </c>
      <c r="D42" s="3">
        <f t="shared" si="178"/>
        <v>0.54513888888888884</v>
      </c>
      <c r="E42" s="3">
        <f t="shared" si="179"/>
        <v>0.61805555555555547</v>
      </c>
      <c r="F42" s="3">
        <f t="shared" si="180"/>
        <v>0.6875</v>
      </c>
      <c r="G42" s="3">
        <f t="shared" si="181"/>
        <v>0.73958333333333326</v>
      </c>
      <c r="H42" s="3">
        <f t="shared" si="182"/>
        <v>0.78125</v>
      </c>
      <c r="L42" s="6" t="s">
        <v>28</v>
      </c>
      <c r="M42" s="3">
        <f t="shared" ref="M42" si="189">M41+TIME(0,6,0)</f>
        <v>0.32986111111111105</v>
      </c>
      <c r="N42" s="3">
        <f t="shared" ref="N42:O42" si="190">N41+TIME(0,6,0)</f>
        <v>0.49305555555555552</v>
      </c>
      <c r="O42" s="3">
        <f t="shared" si="190"/>
        <v>0.53402777777777777</v>
      </c>
      <c r="P42" s="3">
        <f t="shared" ref="P42" si="191">P41+TIME(0,6,0)</f>
        <v>0.64166666666666661</v>
      </c>
      <c r="Q42" s="3">
        <f t="shared" ref="Q42" si="192">Q41+TIME(0,6,0)</f>
        <v>0.6694444444444444</v>
      </c>
      <c r="R42" s="3">
        <f t="shared" ref="R42" si="193">R41+TIME(0,6,0)</f>
        <v>0.7319444444444444</v>
      </c>
      <c r="S42" s="3">
        <f t="shared" ref="S42" si="194">S41+TIME(0,6,0)</f>
        <v>0.78055555555555556</v>
      </c>
    </row>
    <row r="43" spans="1:19">
      <c r="A43" s="6" t="s">
        <v>11</v>
      </c>
      <c r="B43" s="3">
        <f>B42+TIME(0,0,0)</f>
        <v>0.35416666666666663</v>
      </c>
      <c r="C43" s="3">
        <f>C42+TIME(0,0,0)</f>
        <v>0.48958333333333326</v>
      </c>
      <c r="D43" s="3">
        <f t="shared" ref="D43" si="195">D42+TIME(0,0,0)</f>
        <v>0.54513888888888884</v>
      </c>
      <c r="E43" s="3">
        <f t="shared" ref="E43" si="196">E42+TIME(0,0,0)</f>
        <v>0.61805555555555547</v>
      </c>
      <c r="F43" s="3">
        <f t="shared" ref="F43" si="197">F42+TIME(0,0,0)</f>
        <v>0.6875</v>
      </c>
      <c r="G43" s="3">
        <f t="shared" ref="G43" si="198">G42+TIME(0,0,0)</f>
        <v>0.73958333333333326</v>
      </c>
      <c r="H43" s="3">
        <f t="shared" ref="H43" si="199">H42+TIME(0,0,0)</f>
        <v>0.78125</v>
      </c>
      <c r="L43" s="6" t="s">
        <v>29</v>
      </c>
      <c r="M43" s="3">
        <f t="shared" ref="M43:M44" si="200">M42+TIME(0,2,0)</f>
        <v>0.33124999999999993</v>
      </c>
      <c r="N43" s="3">
        <f t="shared" ref="N43:O44" si="201">N42+TIME(0,2,0)</f>
        <v>0.49444444444444441</v>
      </c>
      <c r="O43" s="3">
        <f t="shared" si="201"/>
        <v>0.53541666666666665</v>
      </c>
      <c r="P43" s="3">
        <f t="shared" ref="P43:P44" si="202">P42+TIME(0,2,0)</f>
        <v>0.64305555555555549</v>
      </c>
      <c r="Q43" s="3">
        <f t="shared" ref="Q43:Q44" si="203">Q42+TIME(0,2,0)</f>
        <v>0.67083333333333328</v>
      </c>
      <c r="R43" s="3">
        <f t="shared" ref="R43:R44" si="204">R42+TIME(0,2,0)</f>
        <v>0.73333333333333328</v>
      </c>
      <c r="S43" s="3">
        <f t="shared" ref="S43:S44" si="205">S42+TIME(0,2,0)</f>
        <v>0.78194444444444444</v>
      </c>
    </row>
    <row r="44" spans="1:19">
      <c r="A44" s="6" t="s">
        <v>12</v>
      </c>
      <c r="B44" s="3">
        <f>B43+TIME(0,2,0)</f>
        <v>0.35555555555555551</v>
      </c>
      <c r="C44" s="3">
        <f>C43+TIME(0,2,0)</f>
        <v>0.49097222222222214</v>
      </c>
      <c r="D44" s="3">
        <f t="shared" ref="D44" si="206">D43+TIME(0,2,0)</f>
        <v>0.54652777777777772</v>
      </c>
      <c r="E44" s="3">
        <f t="shared" ref="E44" si="207">E43+TIME(0,2,0)</f>
        <v>0.61944444444444435</v>
      </c>
      <c r="F44" s="3">
        <f t="shared" ref="F44" si="208">F43+TIME(0,2,0)</f>
        <v>0.68888888888888888</v>
      </c>
      <c r="G44" s="3">
        <f t="shared" ref="G44" si="209">G43+TIME(0,2,0)</f>
        <v>0.74097222222222214</v>
      </c>
      <c r="H44" s="3">
        <f t="shared" ref="H44" si="210">H43+TIME(0,2,0)</f>
        <v>0.78263888888888888</v>
      </c>
      <c r="L44" s="6" t="s">
        <v>15</v>
      </c>
      <c r="M44" s="3">
        <f t="shared" si="200"/>
        <v>0.33263888888888882</v>
      </c>
      <c r="N44" s="3">
        <f t="shared" si="201"/>
        <v>0.49583333333333329</v>
      </c>
      <c r="O44" s="3">
        <f t="shared" si="201"/>
        <v>0.53680555555555554</v>
      </c>
      <c r="P44" s="3">
        <f t="shared" si="202"/>
        <v>0.64444444444444438</v>
      </c>
      <c r="Q44" s="3">
        <f t="shared" si="203"/>
        <v>0.67222222222222217</v>
      </c>
      <c r="R44" s="3">
        <f t="shared" si="204"/>
        <v>0.73472222222222217</v>
      </c>
      <c r="S44" s="3">
        <f t="shared" si="205"/>
        <v>0.78333333333333333</v>
      </c>
    </row>
    <row r="45" spans="1:19">
      <c r="A45" s="6" t="s">
        <v>13</v>
      </c>
      <c r="B45" s="3">
        <f>B44+TIME(0,1,0)</f>
        <v>0.35624999999999996</v>
      </c>
      <c r="C45" s="3">
        <f>C44+TIME(0,1,0)</f>
        <v>0.49166666666666659</v>
      </c>
      <c r="D45" s="3">
        <f t="shared" ref="D45" si="211">D44+TIME(0,1,0)</f>
        <v>0.54722222222222217</v>
      </c>
      <c r="E45" s="3">
        <f t="shared" ref="E45" si="212">E44+TIME(0,1,0)</f>
        <v>0.6201388888888888</v>
      </c>
      <c r="F45" s="3">
        <f t="shared" ref="F45" si="213">F44+TIME(0,1,0)</f>
        <v>0.68958333333333333</v>
      </c>
      <c r="G45" s="3">
        <f t="shared" ref="G45" si="214">G44+TIME(0,1,0)</f>
        <v>0.74166666666666659</v>
      </c>
      <c r="H45" s="3">
        <f t="shared" ref="H45" si="215">H44+TIME(0,1,0)</f>
        <v>0.78333333333333333</v>
      </c>
      <c r="L45" s="6" t="s">
        <v>14</v>
      </c>
      <c r="M45" s="3">
        <f t="shared" ref="M45" si="216">M44+TIME(0,0,0)</f>
        <v>0.33263888888888882</v>
      </c>
      <c r="N45" s="3">
        <f t="shared" ref="N45:O45" si="217">N44+TIME(0,0,0)</f>
        <v>0.49583333333333329</v>
      </c>
      <c r="O45" s="3">
        <f t="shared" si="217"/>
        <v>0.53680555555555554</v>
      </c>
      <c r="P45" s="3">
        <f t="shared" ref="P45" si="218">P44+TIME(0,0,0)</f>
        <v>0.64444444444444438</v>
      </c>
      <c r="Q45" s="3">
        <f t="shared" ref="Q45" si="219">Q44+TIME(0,0,0)</f>
        <v>0.67222222222222217</v>
      </c>
      <c r="R45" s="3">
        <f t="shared" ref="R45" si="220">R44+TIME(0,0,0)</f>
        <v>0.73472222222222217</v>
      </c>
      <c r="S45" s="3">
        <f t="shared" ref="S45" si="221">S44+TIME(0,0,0)</f>
        <v>0.78333333333333333</v>
      </c>
    </row>
    <row r="46" spans="1:19">
      <c r="A46" s="6" t="s">
        <v>14</v>
      </c>
      <c r="B46" s="3">
        <f>B45+TIME(0,4,0)</f>
        <v>0.35902777777777772</v>
      </c>
      <c r="C46" s="3">
        <f>C45+TIME(0,4,0)</f>
        <v>0.49444444444444435</v>
      </c>
      <c r="D46" s="3">
        <f t="shared" ref="D46" si="222">D45+TIME(0,4,0)</f>
        <v>0.54999999999999993</v>
      </c>
      <c r="E46" s="3">
        <f t="shared" ref="E46" si="223">E45+TIME(0,4,0)</f>
        <v>0.62291666666666656</v>
      </c>
      <c r="F46" s="3">
        <f t="shared" ref="F46" si="224">F45+TIME(0,4,0)</f>
        <v>0.69236111111111109</v>
      </c>
      <c r="G46" s="3">
        <f t="shared" ref="G46" si="225">G45+TIME(0,4,0)</f>
        <v>0.74444444444444435</v>
      </c>
      <c r="H46" s="3">
        <f t="shared" ref="H46" si="226">H45+TIME(0,4,0)</f>
        <v>0.78611111111111109</v>
      </c>
      <c r="L46" s="6" t="s">
        <v>13</v>
      </c>
      <c r="M46" s="3">
        <f t="shared" ref="M46" si="227">M45+TIME(0,4,0)</f>
        <v>0.33541666666666659</v>
      </c>
      <c r="N46" s="3">
        <f t="shared" ref="N46:O46" si="228">N45+TIME(0,4,0)</f>
        <v>0.49861111111111106</v>
      </c>
      <c r="O46" s="3">
        <f t="shared" si="228"/>
        <v>0.5395833333333333</v>
      </c>
      <c r="P46" s="3">
        <f t="shared" ref="P46" si="229">P45+TIME(0,4,0)</f>
        <v>0.64722222222222214</v>
      </c>
      <c r="Q46" s="3">
        <f t="shared" ref="Q46" si="230">Q45+TIME(0,4,0)</f>
        <v>0.67499999999999993</v>
      </c>
      <c r="R46" s="3">
        <f t="shared" ref="R46" si="231">R45+TIME(0,4,0)</f>
        <v>0.73749999999999993</v>
      </c>
      <c r="S46" s="3">
        <f t="shared" ref="S46" si="232">S45+TIME(0,4,0)</f>
        <v>0.78611111111111109</v>
      </c>
    </row>
    <row r="47" spans="1:19">
      <c r="A47" s="6" t="s">
        <v>15</v>
      </c>
      <c r="B47" s="3">
        <f>B46+TIME(0,0,0)</f>
        <v>0.35902777777777772</v>
      </c>
      <c r="C47" s="3">
        <f>C46+TIME(0,0,0)</f>
        <v>0.49444444444444435</v>
      </c>
      <c r="D47" s="3">
        <f t="shared" ref="D47" si="233">D46+TIME(0,0,0)</f>
        <v>0.54999999999999993</v>
      </c>
      <c r="E47" s="3">
        <f t="shared" ref="E47" si="234">E46+TIME(0,0,0)</f>
        <v>0.62291666666666656</v>
      </c>
      <c r="F47" s="3">
        <f t="shared" ref="F47" si="235">F46+TIME(0,0,0)</f>
        <v>0.69236111111111109</v>
      </c>
      <c r="G47" s="3">
        <f t="shared" ref="G47" si="236">G46+TIME(0,0,0)</f>
        <v>0.74444444444444435</v>
      </c>
      <c r="H47" s="3">
        <f t="shared" ref="H47" si="237">H46+TIME(0,0,0)</f>
        <v>0.78611111111111109</v>
      </c>
      <c r="L47" s="6" t="s">
        <v>12</v>
      </c>
      <c r="M47" s="3">
        <f t="shared" ref="M47" si="238">M46+TIME(0,1,0)</f>
        <v>0.33611111111111103</v>
      </c>
      <c r="N47" s="3">
        <f t="shared" ref="N47:O47" si="239">N46+TIME(0,1,0)</f>
        <v>0.4993055555555555</v>
      </c>
      <c r="O47" s="3">
        <f t="shared" si="239"/>
        <v>0.54027777777777775</v>
      </c>
      <c r="P47" s="3">
        <f t="shared" ref="P47" si="240">P46+TIME(0,1,0)</f>
        <v>0.64791666666666659</v>
      </c>
      <c r="Q47" s="3">
        <f t="shared" ref="Q47" si="241">Q46+TIME(0,1,0)</f>
        <v>0.67569444444444438</v>
      </c>
      <c r="R47" s="3">
        <f t="shared" ref="R47" si="242">R46+TIME(0,1,0)</f>
        <v>0.73819444444444438</v>
      </c>
      <c r="S47" s="3">
        <f t="shared" ref="S47" si="243">S46+TIME(0,1,0)</f>
        <v>0.78680555555555554</v>
      </c>
    </row>
    <row r="48" spans="1:19">
      <c r="A48" s="6" t="s">
        <v>95</v>
      </c>
      <c r="B48" s="3">
        <f>B47+TIME(0,2,0)</f>
        <v>0.36041666666666661</v>
      </c>
      <c r="C48" s="3">
        <f>C47+TIME(0,2,0)</f>
        <v>0.49583333333333324</v>
      </c>
      <c r="D48" s="3">
        <f t="shared" ref="D48" si="244">D47+TIME(0,2,0)</f>
        <v>0.55138888888888882</v>
      </c>
      <c r="E48" s="3">
        <f t="shared" ref="E48" si="245">E47+TIME(0,2,0)</f>
        <v>0.62430555555555545</v>
      </c>
      <c r="F48" s="3">
        <f t="shared" ref="F48" si="246">F47+TIME(0,2,0)</f>
        <v>0.69374999999999998</v>
      </c>
      <c r="G48" s="3">
        <f t="shared" ref="G48" si="247">G47+TIME(0,2,0)</f>
        <v>0.74583333333333324</v>
      </c>
      <c r="H48" s="3">
        <f t="shared" ref="H48" si="248">H47+TIME(0,2,0)</f>
        <v>0.78749999999999998</v>
      </c>
      <c r="L48" s="6" t="s">
        <v>11</v>
      </c>
      <c r="M48" s="3">
        <f t="shared" ref="M48" si="249">M47+TIME(0,2,0)</f>
        <v>0.33749999999999991</v>
      </c>
      <c r="N48" s="3">
        <f t="shared" ref="N48:O48" si="250">N47+TIME(0,2,0)</f>
        <v>0.50069444444444444</v>
      </c>
      <c r="O48" s="3">
        <f t="shared" si="250"/>
        <v>0.54166666666666663</v>
      </c>
      <c r="P48" s="3">
        <f t="shared" ref="P48" si="251">P47+TIME(0,2,0)</f>
        <v>0.64930555555555547</v>
      </c>
      <c r="Q48" s="3">
        <f t="shared" ref="Q48" si="252">Q47+TIME(0,2,0)</f>
        <v>0.67708333333333326</v>
      </c>
      <c r="R48" s="3">
        <f t="shared" ref="R48" si="253">R47+TIME(0,2,0)</f>
        <v>0.73958333333333326</v>
      </c>
      <c r="S48" s="3">
        <f t="shared" ref="S48" si="254">S47+TIME(0,2,0)</f>
        <v>0.78819444444444442</v>
      </c>
    </row>
    <row r="49" spans="1:19">
      <c r="A49" s="6" t="s">
        <v>16</v>
      </c>
      <c r="B49" s="3">
        <f>B48+TIME(0,4,0)</f>
        <v>0.36319444444444438</v>
      </c>
      <c r="C49" s="3">
        <f>C48+TIME(0,4,0)</f>
        <v>0.49861111111111101</v>
      </c>
      <c r="D49" s="3">
        <f t="shared" ref="D49" si="255">D48+TIME(0,4,0)</f>
        <v>0.55416666666666659</v>
      </c>
      <c r="E49" s="3">
        <f t="shared" ref="E49" si="256">E48+TIME(0,4,0)</f>
        <v>0.62708333333333321</v>
      </c>
      <c r="F49" s="3">
        <f t="shared" ref="F49" si="257">F48+TIME(0,4,0)</f>
        <v>0.69652777777777775</v>
      </c>
      <c r="G49" s="3">
        <f t="shared" ref="G49" si="258">G48+TIME(0,4,0)</f>
        <v>0.74861111111111101</v>
      </c>
      <c r="H49" s="3">
        <f t="shared" ref="H49" si="259">H48+TIME(0,4,0)</f>
        <v>0.79027777777777775</v>
      </c>
      <c r="L49" s="6" t="s">
        <v>30</v>
      </c>
      <c r="M49" s="3">
        <f t="shared" ref="M49" si="260">M48+TIME(0,0,0)</f>
        <v>0.33749999999999991</v>
      </c>
      <c r="N49" s="3">
        <f t="shared" ref="N49:O49" si="261">N48+TIME(0,0,0)</f>
        <v>0.50069444444444444</v>
      </c>
      <c r="O49" s="3">
        <f t="shared" si="261"/>
        <v>0.54166666666666663</v>
      </c>
      <c r="P49" s="3">
        <f t="shared" ref="P49" si="262">P48+TIME(0,0,0)</f>
        <v>0.64930555555555547</v>
      </c>
      <c r="Q49" s="3">
        <f t="shared" ref="Q49" si="263">Q48+TIME(0,0,0)</f>
        <v>0.67708333333333326</v>
      </c>
      <c r="R49" s="3">
        <f t="shared" ref="R49" si="264">R48+TIME(0,0,0)</f>
        <v>0.73958333333333326</v>
      </c>
      <c r="S49" s="3">
        <f t="shared" ref="S49" si="265">S48+TIME(0,0,0)</f>
        <v>0.78819444444444442</v>
      </c>
    </row>
    <row r="50" spans="1:19">
      <c r="A50" s="6" t="s">
        <v>17</v>
      </c>
      <c r="B50" s="3">
        <f>B49+TIME(0,6,0)</f>
        <v>0.36736111111111103</v>
      </c>
      <c r="C50" s="3">
        <f>C49+TIME(0,6,0)</f>
        <v>0.50277777777777766</v>
      </c>
      <c r="D50" s="3">
        <f t="shared" ref="D50" si="266">D49+TIME(0,6,0)</f>
        <v>0.55833333333333324</v>
      </c>
      <c r="E50" s="3">
        <f t="shared" ref="E50" si="267">E49+TIME(0,6,0)</f>
        <v>0.63124999999999987</v>
      </c>
      <c r="F50" s="3">
        <f t="shared" ref="F50" si="268">F49+TIME(0,6,0)</f>
        <v>0.7006944444444444</v>
      </c>
      <c r="G50" s="3">
        <f t="shared" ref="G50" si="269">G49+TIME(0,6,0)</f>
        <v>0.75277777777777766</v>
      </c>
      <c r="H50" s="3">
        <f t="shared" ref="H50" si="270">H49+TIME(0,6,0)</f>
        <v>0.7944444444444444</v>
      </c>
      <c r="L50" s="6" t="s">
        <v>9</v>
      </c>
      <c r="M50" s="3">
        <f t="shared" ref="M50" si="271">M49+TIME(0,2,0)</f>
        <v>0.3388888888888888</v>
      </c>
      <c r="N50" s="3">
        <f t="shared" ref="N50:O50" si="272">N49+TIME(0,2,0)</f>
        <v>0.50208333333333333</v>
      </c>
      <c r="O50" s="3">
        <f t="shared" si="272"/>
        <v>0.54305555555555551</v>
      </c>
      <c r="P50" s="3">
        <f t="shared" ref="P50" si="273">P49+TIME(0,2,0)</f>
        <v>0.65069444444444435</v>
      </c>
      <c r="Q50" s="3">
        <f t="shared" ref="Q50" si="274">Q49+TIME(0,2,0)</f>
        <v>0.67847222222222214</v>
      </c>
      <c r="R50" s="3">
        <f t="shared" ref="R50" si="275">R49+TIME(0,2,0)</f>
        <v>0.74097222222222214</v>
      </c>
      <c r="S50" s="3">
        <f t="shared" ref="S50" si="276">S49+TIME(0,2,0)</f>
        <v>0.7895833333333333</v>
      </c>
    </row>
    <row r="51" spans="1:19">
      <c r="A51" s="6" t="s">
        <v>18</v>
      </c>
      <c r="B51" s="3">
        <f>B50+TIME(0,0,0)</f>
        <v>0.36736111111111103</v>
      </c>
      <c r="C51" s="3">
        <f>C50+TIME(0,0,0)</f>
        <v>0.50277777777777766</v>
      </c>
      <c r="D51" s="3">
        <f t="shared" ref="D51" si="277">D50+TIME(0,0,0)</f>
        <v>0.55833333333333324</v>
      </c>
      <c r="E51" s="3">
        <f t="shared" ref="E51" si="278">E50+TIME(0,0,0)</f>
        <v>0.63124999999999987</v>
      </c>
      <c r="F51" s="3">
        <f t="shared" ref="F51" si="279">F50+TIME(0,0,0)</f>
        <v>0.7006944444444444</v>
      </c>
      <c r="G51" s="3">
        <f t="shared" ref="G51" si="280">G50+TIME(0,0,0)</f>
        <v>0.75277777777777766</v>
      </c>
      <c r="H51" s="3">
        <f t="shared" ref="H51" si="281">H50+TIME(0,0,0)</f>
        <v>0.7944444444444444</v>
      </c>
      <c r="L51" s="6" t="s">
        <v>8</v>
      </c>
      <c r="M51" s="3">
        <f t="shared" ref="M51" si="282">M50+TIME(0,4,0)</f>
        <v>0.34166666666666656</v>
      </c>
      <c r="N51" s="3">
        <f t="shared" ref="N51:O51" si="283">N50+TIME(0,4,0)</f>
        <v>0.50486111111111109</v>
      </c>
      <c r="O51" s="3">
        <f t="shared" si="283"/>
        <v>0.54583333333333328</v>
      </c>
      <c r="P51" s="3">
        <f t="shared" ref="P51" si="284">P50+TIME(0,4,0)</f>
        <v>0.65347222222222212</v>
      </c>
      <c r="Q51" s="3">
        <f t="shared" ref="Q51" si="285">Q50+TIME(0,4,0)</f>
        <v>0.68124999999999991</v>
      </c>
      <c r="R51" s="3">
        <f t="shared" ref="R51" si="286">R50+TIME(0,4,0)</f>
        <v>0.74374999999999991</v>
      </c>
      <c r="S51" s="3">
        <f t="shared" ref="S51" si="287">S50+TIME(0,4,0)</f>
        <v>0.79236111111111107</v>
      </c>
    </row>
    <row r="52" spans="1:19">
      <c r="A52" s="6" t="s">
        <v>19</v>
      </c>
      <c r="B52" s="3">
        <f>B51+TIME(0,1,0)</f>
        <v>0.36805555555555547</v>
      </c>
      <c r="C52" s="3">
        <f>C51+TIME(0,1,0)</f>
        <v>0.5034722222222221</v>
      </c>
      <c r="D52" s="3">
        <f t="shared" ref="D52:D53" si="288">D51+TIME(0,1,0)</f>
        <v>0.55902777777777768</v>
      </c>
      <c r="E52" s="3">
        <f t="shared" ref="E52:E53" si="289">E51+TIME(0,1,0)</f>
        <v>0.63194444444444431</v>
      </c>
      <c r="F52" s="3">
        <f t="shared" ref="F52:F53" si="290">F51+TIME(0,1,0)</f>
        <v>0.70138888888888884</v>
      </c>
      <c r="G52" s="3">
        <f t="shared" ref="G52:G53" si="291">G51+TIME(0,1,0)</f>
        <v>0.7534722222222221</v>
      </c>
      <c r="H52" s="3">
        <f t="shared" ref="H52:H53" si="292">H51+TIME(0,1,0)</f>
        <v>0.79513888888888884</v>
      </c>
      <c r="L52" s="6" t="s">
        <v>7</v>
      </c>
      <c r="M52" s="3">
        <f t="shared" ref="M52" si="293">M51+TIME(0,1,0)</f>
        <v>0.34236111111111101</v>
      </c>
      <c r="N52" s="3">
        <f t="shared" ref="N52:O52" si="294">N51+TIME(0,1,0)</f>
        <v>0.50555555555555554</v>
      </c>
      <c r="O52" s="3">
        <f t="shared" si="294"/>
        <v>0.54652777777777772</v>
      </c>
      <c r="P52" s="3">
        <f t="shared" ref="P52" si="295">P51+TIME(0,1,0)</f>
        <v>0.65416666666666656</v>
      </c>
      <c r="Q52" s="3">
        <f t="shared" ref="Q52" si="296">Q51+TIME(0,1,0)</f>
        <v>0.68194444444444435</v>
      </c>
      <c r="R52" s="3">
        <f t="shared" ref="R52" si="297">R51+TIME(0,1,0)</f>
        <v>0.74444444444444435</v>
      </c>
      <c r="S52" s="3">
        <f t="shared" ref="S52" si="298">S51+TIME(0,1,0)</f>
        <v>0.79305555555555551</v>
      </c>
    </row>
    <row r="53" spans="1:19">
      <c r="A53" s="6" t="s">
        <v>20</v>
      </c>
      <c r="B53" s="3">
        <f>B52+TIME(0,1,0)</f>
        <v>0.36874999999999991</v>
      </c>
      <c r="C53" s="3">
        <f>C52+TIME(0,1,0)</f>
        <v>0.50416666666666654</v>
      </c>
      <c r="D53" s="3">
        <f t="shared" si="288"/>
        <v>0.55972222222222212</v>
      </c>
      <c r="E53" s="3">
        <f t="shared" si="289"/>
        <v>0.63263888888888875</v>
      </c>
      <c r="F53" s="3">
        <f t="shared" si="290"/>
        <v>0.70208333333333328</v>
      </c>
      <c r="G53" s="3">
        <f t="shared" si="291"/>
        <v>0.75416666666666654</v>
      </c>
      <c r="H53" s="3">
        <f t="shared" si="292"/>
        <v>0.79583333333333328</v>
      </c>
      <c r="L53" s="6" t="s">
        <v>6</v>
      </c>
      <c r="M53" s="3">
        <f t="shared" ref="M53" si="299">M52+TIME(0,2,0)</f>
        <v>0.34374999999999989</v>
      </c>
      <c r="N53" s="3">
        <f t="shared" ref="N53:O53" si="300">N52+TIME(0,2,0)</f>
        <v>0.50694444444444442</v>
      </c>
      <c r="O53" s="3">
        <f t="shared" si="300"/>
        <v>0.54791666666666661</v>
      </c>
      <c r="P53" s="3">
        <f t="shared" ref="P53" si="301">P52+TIME(0,2,0)</f>
        <v>0.65555555555555545</v>
      </c>
      <c r="Q53" s="3">
        <f t="shared" ref="Q53" si="302">Q52+TIME(0,2,0)</f>
        <v>0.68333333333333324</v>
      </c>
      <c r="R53" s="3">
        <f t="shared" ref="R53" si="303">R52+TIME(0,2,0)</f>
        <v>0.74583333333333324</v>
      </c>
      <c r="S53" s="3">
        <f t="shared" ref="S53" si="304">S52+TIME(0,2,0)</f>
        <v>0.7944444444444444</v>
      </c>
    </row>
    <row r="54" spans="1:19">
      <c r="A54" s="6" t="s">
        <v>21</v>
      </c>
      <c r="B54" s="3">
        <f>B53+TIME(0,2,0)</f>
        <v>0.3701388888888888</v>
      </c>
      <c r="C54" s="3">
        <f>C53+TIME(0,2,0)</f>
        <v>0.50555555555555542</v>
      </c>
      <c r="D54" s="3">
        <f t="shared" ref="D54" si="305">D53+TIME(0,2,0)</f>
        <v>0.56111111111111101</v>
      </c>
      <c r="E54" s="3">
        <f t="shared" ref="E54" si="306">E53+TIME(0,2,0)</f>
        <v>0.63402777777777763</v>
      </c>
      <c r="F54" s="3">
        <f t="shared" ref="F54" si="307">F53+TIME(0,2,0)</f>
        <v>0.70347222222222217</v>
      </c>
      <c r="G54" s="3">
        <f t="shared" ref="G54" si="308">G53+TIME(0,2,0)</f>
        <v>0.75555555555555542</v>
      </c>
      <c r="H54" s="3">
        <f t="shared" ref="H54" si="309">H53+TIME(0,2,0)</f>
        <v>0.79722222222222217</v>
      </c>
      <c r="L54" s="6" t="s">
        <v>5</v>
      </c>
      <c r="M54" s="3">
        <f t="shared" ref="M54" si="310">M53+TIME(0,3,0)</f>
        <v>0.34583333333333321</v>
      </c>
      <c r="N54" s="3">
        <f t="shared" ref="N54:O54" si="311">N53+TIME(0,3,0)</f>
        <v>0.50902777777777775</v>
      </c>
      <c r="O54" s="3">
        <f t="shared" si="311"/>
        <v>0.54999999999999993</v>
      </c>
      <c r="P54" s="3">
        <f t="shared" ref="P54" si="312">P53+TIME(0,3,0)</f>
        <v>0.65763888888888877</v>
      </c>
      <c r="Q54" s="3">
        <f t="shared" ref="Q54" si="313">Q53+TIME(0,3,0)</f>
        <v>0.68541666666666656</v>
      </c>
      <c r="R54" s="3">
        <f t="shared" ref="R54" si="314">R53+TIME(0,3,0)</f>
        <v>0.74791666666666656</v>
      </c>
      <c r="S54" s="3">
        <f t="shared" ref="S54" si="315">S53+TIME(0,3,0)</f>
        <v>0.79652777777777772</v>
      </c>
    </row>
    <row r="55" spans="1:19">
      <c r="A55" s="6" t="s">
        <v>22</v>
      </c>
      <c r="B55" s="3">
        <f>B54+TIME(0,0,0)</f>
        <v>0.3701388888888888</v>
      </c>
      <c r="C55" s="3">
        <f>C54+TIME(0,0,0)</f>
        <v>0.50555555555555542</v>
      </c>
      <c r="D55" s="3">
        <f t="shared" ref="D55" si="316">D54+TIME(0,0,0)</f>
        <v>0.56111111111111101</v>
      </c>
      <c r="E55" s="3">
        <f t="shared" ref="E55" si="317">E54+TIME(0,0,0)</f>
        <v>0.63402777777777763</v>
      </c>
      <c r="F55" s="3">
        <f t="shared" ref="F55" si="318">F54+TIME(0,0,0)</f>
        <v>0.70347222222222217</v>
      </c>
      <c r="G55" s="3">
        <f t="shared" ref="G55" si="319">G54+TIME(0,0,0)</f>
        <v>0.75555555555555542</v>
      </c>
      <c r="H55" s="3">
        <f t="shared" ref="H55" si="320">H54+TIME(0,0,0)</f>
        <v>0.79722222222222217</v>
      </c>
      <c r="L55" s="6" t="s">
        <v>4</v>
      </c>
      <c r="M55" s="3">
        <f t="shared" ref="M55" si="321">M54+TIME(0,0,0)</f>
        <v>0.34583333333333321</v>
      </c>
      <c r="N55" s="3">
        <f t="shared" ref="N55:O55" si="322">N54+TIME(0,0,0)</f>
        <v>0.50902777777777775</v>
      </c>
      <c r="O55" s="3">
        <f t="shared" si="322"/>
        <v>0.54999999999999993</v>
      </c>
      <c r="P55" s="3">
        <f t="shared" ref="P55" si="323">P54+TIME(0,0,0)</f>
        <v>0.65763888888888877</v>
      </c>
      <c r="Q55" s="3">
        <f t="shared" ref="Q55" si="324">Q54+TIME(0,0,0)</f>
        <v>0.68541666666666656</v>
      </c>
      <c r="R55" s="3">
        <f t="shared" ref="R55" si="325">R54+TIME(0,0,0)</f>
        <v>0.74791666666666656</v>
      </c>
      <c r="S55" s="3">
        <f t="shared" ref="S55" si="326">S54+TIME(0,0,0)</f>
        <v>0.79652777777777772</v>
      </c>
    </row>
    <row r="56" spans="1:19">
      <c r="A56" s="6" t="s">
        <v>23</v>
      </c>
      <c r="B56" s="3">
        <f>B55+TIME(0,2,0)</f>
        <v>0.37152777777777768</v>
      </c>
      <c r="C56" s="3">
        <f>C55+TIME(0,2,0)</f>
        <v>0.50694444444444431</v>
      </c>
      <c r="D56" s="3">
        <f t="shared" ref="D56" si="327">D55+TIME(0,2,0)</f>
        <v>0.56249999999999989</v>
      </c>
      <c r="E56" s="3">
        <f t="shared" ref="E56" si="328">E55+TIME(0,2,0)</f>
        <v>0.63541666666666652</v>
      </c>
      <c r="F56" s="3">
        <f t="shared" ref="F56" si="329">F55+TIME(0,2,0)</f>
        <v>0.70486111111111105</v>
      </c>
      <c r="G56" s="3">
        <f t="shared" ref="G56" si="330">G55+TIME(0,2,0)</f>
        <v>0.75694444444444431</v>
      </c>
      <c r="H56" s="3">
        <f t="shared" ref="H56" si="331">H55+TIME(0,2,0)</f>
        <v>0.79861111111111105</v>
      </c>
      <c r="L56" s="6" t="s">
        <v>3</v>
      </c>
      <c r="M56" s="3">
        <f t="shared" ref="M56:M57" si="332">M55+TIME(0,1,0)</f>
        <v>0.34652777777777766</v>
      </c>
      <c r="N56" s="3">
        <f t="shared" ref="N56:O57" si="333">N55+TIME(0,1,0)</f>
        <v>0.50972222222222219</v>
      </c>
      <c r="O56" s="3">
        <f t="shared" si="333"/>
        <v>0.55069444444444438</v>
      </c>
      <c r="P56" s="3">
        <f t="shared" ref="P56:P57" si="334">P55+TIME(0,1,0)</f>
        <v>0.65833333333333321</v>
      </c>
      <c r="Q56" s="3">
        <f t="shared" ref="Q56:Q57" si="335">Q55+TIME(0,1,0)</f>
        <v>0.68611111111111101</v>
      </c>
      <c r="R56" s="3">
        <f t="shared" ref="R56:R57" si="336">R55+TIME(0,1,0)</f>
        <v>0.74861111111111101</v>
      </c>
      <c r="S56" s="3">
        <f t="shared" ref="S56:S57" si="337">S55+TIME(0,1,0)</f>
        <v>0.79722222222222217</v>
      </c>
    </row>
    <row r="57" spans="1:19">
      <c r="A57" s="6" t="s">
        <v>24</v>
      </c>
      <c r="B57" s="3">
        <f>B56+TIME(0,3,0)</f>
        <v>0.37361111111111101</v>
      </c>
      <c r="C57" s="3">
        <f>C56+TIME(0,3,0)</f>
        <v>0.50902777777777763</v>
      </c>
      <c r="D57" s="4" t="s">
        <v>94</v>
      </c>
      <c r="E57" s="4" t="s">
        <v>94</v>
      </c>
      <c r="F57" s="4" t="s">
        <v>94</v>
      </c>
      <c r="G57" s="4" t="s">
        <v>94</v>
      </c>
      <c r="H57" s="4" t="s">
        <v>94</v>
      </c>
      <c r="L57" s="6" t="s">
        <v>2</v>
      </c>
      <c r="M57" s="3">
        <f t="shared" si="332"/>
        <v>0.3472222222222221</v>
      </c>
      <c r="N57" s="3">
        <f t="shared" si="333"/>
        <v>0.51041666666666663</v>
      </c>
      <c r="O57" s="3">
        <f t="shared" si="333"/>
        <v>0.55138888888888882</v>
      </c>
      <c r="P57" s="3">
        <f t="shared" si="334"/>
        <v>0.65902777777777766</v>
      </c>
      <c r="Q57" s="3">
        <f t="shared" si="335"/>
        <v>0.68680555555555545</v>
      </c>
      <c r="R57" s="3">
        <f t="shared" si="336"/>
        <v>0.74930555555555545</v>
      </c>
      <c r="S57" s="3">
        <f t="shared" si="337"/>
        <v>0.79791666666666661</v>
      </c>
    </row>
    <row r="58" spans="1:19">
      <c r="A58" s="6" t="s">
        <v>25</v>
      </c>
      <c r="B58" s="3">
        <f>B57+TIME(0,3,0)</f>
        <v>0.37569444444444433</v>
      </c>
      <c r="C58" s="3">
        <f>C57+TIME(0,3,0)</f>
        <v>0.51111111111111096</v>
      </c>
      <c r="D58" s="3">
        <f t="shared" ref="D58:G58" si="338">D56+TIME(0,3,0)</f>
        <v>0.56458333333333321</v>
      </c>
      <c r="E58" s="3">
        <f t="shared" si="338"/>
        <v>0.63749999999999984</v>
      </c>
      <c r="F58" s="3">
        <f t="shared" si="338"/>
        <v>0.70694444444444438</v>
      </c>
      <c r="G58" s="3">
        <f t="shared" si="338"/>
        <v>0.75902777777777763</v>
      </c>
      <c r="H58" s="3">
        <f t="shared" ref="H58" si="339">H56+TIME(0,3,0)</f>
        <v>0.80069444444444438</v>
      </c>
      <c r="L58" s="6" t="s">
        <v>1</v>
      </c>
      <c r="M58" s="3">
        <f t="shared" ref="M58" si="340">M57+TIME(0,2,0)</f>
        <v>0.34861111111111098</v>
      </c>
      <c r="N58" s="3">
        <f t="shared" ref="N58:O58" si="341">N57+TIME(0,2,0)</f>
        <v>0.51180555555555551</v>
      </c>
      <c r="O58" s="3">
        <f t="shared" si="341"/>
        <v>0.5527777777777777</v>
      </c>
      <c r="P58" s="3">
        <f t="shared" ref="P58" si="342">P57+TIME(0,2,0)</f>
        <v>0.66041666666666654</v>
      </c>
      <c r="Q58" s="3">
        <f t="shared" ref="Q58" si="343">Q57+TIME(0,2,0)</f>
        <v>0.68819444444444433</v>
      </c>
      <c r="R58" s="3">
        <f t="shared" ref="R58" si="344">R57+TIME(0,2,0)</f>
        <v>0.75069444444444433</v>
      </c>
      <c r="S58" s="3">
        <f t="shared" ref="S58" si="345">S57+TIME(0,2,0)</f>
        <v>0.79930555555555549</v>
      </c>
    </row>
    <row r="59" spans="1:19">
      <c r="A59" s="6" t="s">
        <v>26</v>
      </c>
      <c r="B59" s="3">
        <f>B58+TIME(0,4,0)</f>
        <v>0.3784722222222221</v>
      </c>
      <c r="C59" s="3">
        <f>C58+TIME(0,4,0)</f>
        <v>0.51388888888888873</v>
      </c>
      <c r="D59" s="3">
        <f t="shared" ref="D59" si="346">D58+TIME(0,4,0)</f>
        <v>0.56736111111111098</v>
      </c>
      <c r="E59" s="3">
        <f t="shared" ref="E59" si="347">E58+TIME(0,4,0)</f>
        <v>0.64027777777777761</v>
      </c>
      <c r="F59" s="3">
        <f t="shared" ref="F59" si="348">F58+TIME(0,4,0)</f>
        <v>0.70972222222222214</v>
      </c>
      <c r="G59" s="3">
        <f t="shared" ref="G59" si="349">G58+TIME(0,4,0)</f>
        <v>0.7618055555555554</v>
      </c>
      <c r="H59" s="3">
        <f t="shared" ref="H59" si="350">H58+TIME(0,4,0)</f>
        <v>0.80347222222222214</v>
      </c>
      <c r="L59" s="6" t="s">
        <v>0</v>
      </c>
      <c r="M59" s="3">
        <f t="shared" ref="M59" si="351">M58+TIME(0,10,0)</f>
        <v>0.3555555555555554</v>
      </c>
      <c r="N59" s="3">
        <f t="shared" ref="N59:O59" si="352">N58+TIME(0,10,0)</f>
        <v>0.51874999999999993</v>
      </c>
      <c r="O59" s="3">
        <f t="shared" si="352"/>
        <v>0.55972222222222212</v>
      </c>
      <c r="P59" s="3">
        <f t="shared" ref="P59" si="353">P58+TIME(0,10,0)</f>
        <v>0.66736111111111096</v>
      </c>
      <c r="Q59" s="3">
        <f t="shared" ref="Q59" si="354">Q58+TIME(0,10,0)</f>
        <v>0.69513888888888875</v>
      </c>
      <c r="R59" s="3">
        <f t="shared" ref="R59" si="355">R58+TIME(0,10,0)</f>
        <v>0.75763888888888875</v>
      </c>
      <c r="S59" s="3">
        <f t="shared" ref="S59" si="356">S58+TIME(0,10,0)</f>
        <v>0.80624999999999991</v>
      </c>
    </row>
  </sheetData>
  <sheetProtection sheet="1" objects="1" scenarios="1"/>
  <phoneticPr fontId="1"/>
  <pageMargins left="0.7" right="0.7" top="0.75" bottom="0.75" header="0.3" footer="0.3"/>
  <pageSetup paperSize="9" scale="37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078FC-4A5E-4B9A-AC8E-CA6D6A002BE3}">
  <sheetPr>
    <pageSetUpPr fitToPage="1"/>
  </sheetPr>
  <dimension ref="A1:M49"/>
  <sheetViews>
    <sheetView workbookViewId="0"/>
  </sheetViews>
  <sheetFormatPr defaultRowHeight="18.75"/>
  <cols>
    <col min="1" max="1" width="21.125" customWidth="1"/>
    <col min="8" max="8" width="21.125" customWidth="1"/>
  </cols>
  <sheetData>
    <row r="1" spans="1:13">
      <c r="A1" s="5" t="s">
        <v>27</v>
      </c>
      <c r="B1" s="5" t="s">
        <v>85</v>
      </c>
      <c r="C1" s="5" t="s">
        <v>86</v>
      </c>
      <c r="D1" s="5" t="s">
        <v>87</v>
      </c>
      <c r="E1" s="5" t="s">
        <v>88</v>
      </c>
      <c r="F1" s="5" t="s">
        <v>89</v>
      </c>
      <c r="H1" s="5" t="s">
        <v>27</v>
      </c>
      <c r="I1" s="5" t="s">
        <v>85</v>
      </c>
      <c r="J1" s="5" t="s">
        <v>86</v>
      </c>
      <c r="K1" s="5" t="s">
        <v>87</v>
      </c>
      <c r="L1" s="5" t="s">
        <v>88</v>
      </c>
      <c r="M1" s="5" t="s">
        <v>89</v>
      </c>
    </row>
    <row r="2" spans="1:13">
      <c r="A2" s="6" t="s">
        <v>0</v>
      </c>
      <c r="B2" s="3">
        <v>0.34027777777777779</v>
      </c>
      <c r="C2" s="3">
        <v>0.44444444444444442</v>
      </c>
      <c r="D2" s="3">
        <v>0.52777777777777779</v>
      </c>
      <c r="E2" s="3">
        <v>0.67708333333333337</v>
      </c>
      <c r="F2" s="3">
        <v>0.76041666666666663</v>
      </c>
      <c r="H2" s="6" t="s">
        <v>49</v>
      </c>
      <c r="I2" s="3">
        <v>0.3125</v>
      </c>
      <c r="J2" s="3">
        <v>0.3888888888888889</v>
      </c>
      <c r="K2" s="3">
        <v>0.5</v>
      </c>
      <c r="L2" s="3">
        <v>0.64583333333333337</v>
      </c>
      <c r="M2" s="3">
        <v>0.72569444444444442</v>
      </c>
    </row>
    <row r="3" spans="1:13">
      <c r="A3" s="6" t="s">
        <v>1</v>
      </c>
      <c r="B3" s="3">
        <f>B2+TIME(0,4,0)</f>
        <v>0.34305555555555556</v>
      </c>
      <c r="C3" s="3">
        <f t="shared" ref="C3:F3" si="0">C2+TIME(0,4,0)</f>
        <v>0.44722222222222219</v>
      </c>
      <c r="D3" s="3">
        <f t="shared" si="0"/>
        <v>0.53055555555555556</v>
      </c>
      <c r="E3" s="3">
        <f t="shared" si="0"/>
        <v>0.67986111111111114</v>
      </c>
      <c r="F3" s="3">
        <f t="shared" si="0"/>
        <v>0.7631944444444444</v>
      </c>
      <c r="H3" s="6" t="s">
        <v>48</v>
      </c>
      <c r="I3" s="3">
        <f>I2+TIME(0,1,0)</f>
        <v>0.31319444444444444</v>
      </c>
      <c r="J3" s="3">
        <f t="shared" ref="J3:M11" si="1">J2+TIME(0,1,0)</f>
        <v>0.38958333333333334</v>
      </c>
      <c r="K3" s="3">
        <f t="shared" si="1"/>
        <v>0.50069444444444444</v>
      </c>
      <c r="L3" s="3">
        <f t="shared" si="1"/>
        <v>0.64652777777777781</v>
      </c>
      <c r="M3" s="3">
        <f t="shared" si="1"/>
        <v>0.72638888888888886</v>
      </c>
    </row>
    <row r="4" spans="1:13">
      <c r="A4" s="6" t="s">
        <v>2</v>
      </c>
      <c r="B4" s="3">
        <f>B3+TIME(0,1,0)</f>
        <v>0.34375</v>
      </c>
      <c r="C4" s="3">
        <f t="shared" ref="C4:F6" si="2">C3+TIME(0,1,0)</f>
        <v>0.44791666666666663</v>
      </c>
      <c r="D4" s="3">
        <f t="shared" si="2"/>
        <v>0.53125</v>
      </c>
      <c r="E4" s="3">
        <f t="shared" si="2"/>
        <v>0.68055555555555558</v>
      </c>
      <c r="F4" s="3">
        <f t="shared" si="2"/>
        <v>0.76388888888888884</v>
      </c>
      <c r="H4" s="6" t="s">
        <v>47</v>
      </c>
      <c r="I4" s="3">
        <f t="shared" ref="I4:I11" si="3">I3+TIME(0,1,0)</f>
        <v>0.31388888888888888</v>
      </c>
      <c r="J4" s="3">
        <f t="shared" si="1"/>
        <v>0.39027777777777778</v>
      </c>
      <c r="K4" s="3">
        <f t="shared" si="1"/>
        <v>0.50138888888888888</v>
      </c>
      <c r="L4" s="3">
        <f t="shared" si="1"/>
        <v>0.64722222222222225</v>
      </c>
      <c r="M4" s="3">
        <f t="shared" si="1"/>
        <v>0.7270833333333333</v>
      </c>
    </row>
    <row r="5" spans="1:13">
      <c r="A5" s="6" t="s">
        <v>3</v>
      </c>
      <c r="B5" s="3">
        <f>B4+TIME(0,1,0)</f>
        <v>0.34444444444444444</v>
      </c>
      <c r="C5" s="3">
        <f t="shared" si="2"/>
        <v>0.44861111111111107</v>
      </c>
      <c r="D5" s="3">
        <f t="shared" si="2"/>
        <v>0.53194444444444444</v>
      </c>
      <c r="E5" s="3">
        <f t="shared" si="2"/>
        <v>0.68125000000000002</v>
      </c>
      <c r="F5" s="3">
        <f t="shared" si="2"/>
        <v>0.76458333333333328</v>
      </c>
      <c r="H5" s="6" t="s">
        <v>46</v>
      </c>
      <c r="I5" s="3">
        <f t="shared" si="3"/>
        <v>0.31458333333333333</v>
      </c>
      <c r="J5" s="3">
        <f t="shared" si="1"/>
        <v>0.39097222222222222</v>
      </c>
      <c r="K5" s="3">
        <f t="shared" si="1"/>
        <v>0.50208333333333333</v>
      </c>
      <c r="L5" s="3">
        <f t="shared" si="1"/>
        <v>0.6479166666666667</v>
      </c>
      <c r="M5" s="3">
        <f t="shared" si="1"/>
        <v>0.72777777777777775</v>
      </c>
    </row>
    <row r="6" spans="1:13">
      <c r="A6" s="6" t="s">
        <v>31</v>
      </c>
      <c r="B6" s="3">
        <f>B5+TIME(0,1,0)</f>
        <v>0.34513888888888888</v>
      </c>
      <c r="C6" s="3">
        <f t="shared" si="2"/>
        <v>0.44930555555555551</v>
      </c>
      <c r="D6" s="3">
        <f t="shared" si="2"/>
        <v>0.53263888888888888</v>
      </c>
      <c r="E6" s="3">
        <f t="shared" si="2"/>
        <v>0.68194444444444446</v>
      </c>
      <c r="F6" s="3">
        <f t="shared" si="2"/>
        <v>0.76527777777777772</v>
      </c>
      <c r="H6" s="6" t="s">
        <v>45</v>
      </c>
      <c r="I6" s="3">
        <f t="shared" si="3"/>
        <v>0.31527777777777777</v>
      </c>
      <c r="J6" s="3">
        <f t="shared" si="1"/>
        <v>0.39166666666666666</v>
      </c>
      <c r="K6" s="3">
        <f t="shared" si="1"/>
        <v>0.50277777777777777</v>
      </c>
      <c r="L6" s="3">
        <f t="shared" si="1"/>
        <v>0.64861111111111114</v>
      </c>
      <c r="M6" s="3">
        <f t="shared" si="1"/>
        <v>0.72847222222222219</v>
      </c>
    </row>
    <row r="7" spans="1:13">
      <c r="A7" s="6" t="s">
        <v>32</v>
      </c>
      <c r="B7" s="3">
        <f>B6+TIME(0,0,0)</f>
        <v>0.34513888888888888</v>
      </c>
      <c r="C7" s="3">
        <f t="shared" ref="C7:F7" si="4">C6+TIME(0,0,0)</f>
        <v>0.44930555555555551</v>
      </c>
      <c r="D7" s="3">
        <f t="shared" si="4"/>
        <v>0.53263888888888888</v>
      </c>
      <c r="E7" s="3">
        <f t="shared" si="4"/>
        <v>0.68194444444444446</v>
      </c>
      <c r="F7" s="3">
        <f t="shared" si="4"/>
        <v>0.76527777777777772</v>
      </c>
      <c r="H7" s="6" t="s">
        <v>44</v>
      </c>
      <c r="I7" s="3">
        <f t="shared" si="3"/>
        <v>0.31597222222222221</v>
      </c>
      <c r="J7" s="3">
        <f t="shared" si="1"/>
        <v>0.3923611111111111</v>
      </c>
      <c r="K7" s="3">
        <f t="shared" si="1"/>
        <v>0.50347222222222221</v>
      </c>
      <c r="L7" s="3">
        <f t="shared" si="1"/>
        <v>0.64930555555555558</v>
      </c>
      <c r="M7" s="3">
        <f t="shared" si="1"/>
        <v>0.72916666666666663</v>
      </c>
    </row>
    <row r="8" spans="1:13">
      <c r="A8" s="6" t="s">
        <v>33</v>
      </c>
      <c r="B8" s="3">
        <f>B7+TIME(0,2,0)</f>
        <v>0.34652777777777777</v>
      </c>
      <c r="C8" s="3">
        <f t="shared" ref="C8:F8" si="5">C7+TIME(0,2,0)</f>
        <v>0.4506944444444444</v>
      </c>
      <c r="D8" s="3">
        <f t="shared" si="5"/>
        <v>0.53402777777777777</v>
      </c>
      <c r="E8" s="3">
        <f t="shared" si="5"/>
        <v>0.68333333333333335</v>
      </c>
      <c r="F8" s="3">
        <f t="shared" si="5"/>
        <v>0.76666666666666661</v>
      </c>
      <c r="H8" s="6" t="s">
        <v>43</v>
      </c>
      <c r="I8" s="3">
        <f t="shared" si="3"/>
        <v>0.31666666666666665</v>
      </c>
      <c r="J8" s="3">
        <f t="shared" si="1"/>
        <v>0.39305555555555555</v>
      </c>
      <c r="K8" s="3">
        <f t="shared" si="1"/>
        <v>0.50416666666666665</v>
      </c>
      <c r="L8" s="3">
        <f t="shared" si="1"/>
        <v>0.65</v>
      </c>
      <c r="M8" s="3">
        <f t="shared" si="1"/>
        <v>0.72986111111111107</v>
      </c>
    </row>
    <row r="9" spans="1:13">
      <c r="A9" s="6" t="s">
        <v>34</v>
      </c>
      <c r="B9" s="3">
        <f>B8+TIME(0,4,0)</f>
        <v>0.34930555555555554</v>
      </c>
      <c r="C9" s="3">
        <f t="shared" ref="C9:F9" si="6">C8+TIME(0,4,0)</f>
        <v>0.45347222222222217</v>
      </c>
      <c r="D9" s="3">
        <f t="shared" si="6"/>
        <v>0.53680555555555554</v>
      </c>
      <c r="E9" s="3">
        <f t="shared" si="6"/>
        <v>0.68611111111111112</v>
      </c>
      <c r="F9" s="3">
        <f t="shared" si="6"/>
        <v>0.76944444444444438</v>
      </c>
      <c r="H9" s="6" t="s">
        <v>50</v>
      </c>
      <c r="I9" s="3">
        <f t="shared" si="3"/>
        <v>0.31736111111111109</v>
      </c>
      <c r="J9" s="3">
        <f t="shared" si="1"/>
        <v>0.39374999999999999</v>
      </c>
      <c r="K9" s="3">
        <f t="shared" si="1"/>
        <v>0.50486111111111109</v>
      </c>
      <c r="L9" s="3">
        <f t="shared" si="1"/>
        <v>0.65069444444444446</v>
      </c>
      <c r="M9" s="3">
        <f t="shared" si="1"/>
        <v>0.73055555555555551</v>
      </c>
    </row>
    <row r="10" spans="1:13">
      <c r="A10" s="6" t="s">
        <v>35</v>
      </c>
      <c r="B10" s="3">
        <f>B9+TIME(0,0,0)</f>
        <v>0.34930555555555554</v>
      </c>
      <c r="C10" s="3">
        <f t="shared" ref="C10:F10" si="7">C9+TIME(0,0,0)</f>
        <v>0.45347222222222217</v>
      </c>
      <c r="D10" s="3">
        <f t="shared" si="7"/>
        <v>0.53680555555555554</v>
      </c>
      <c r="E10" s="3">
        <f t="shared" si="7"/>
        <v>0.68611111111111112</v>
      </c>
      <c r="F10" s="3">
        <f t="shared" si="7"/>
        <v>0.76944444444444438</v>
      </c>
      <c r="H10" s="6" t="s">
        <v>51</v>
      </c>
      <c r="I10" s="3">
        <f t="shared" si="3"/>
        <v>0.31805555555555554</v>
      </c>
      <c r="J10" s="3">
        <f t="shared" si="1"/>
        <v>0.39444444444444443</v>
      </c>
      <c r="K10" s="3">
        <f t="shared" si="1"/>
        <v>0.50555555555555554</v>
      </c>
      <c r="L10" s="3">
        <f t="shared" si="1"/>
        <v>0.65138888888888891</v>
      </c>
      <c r="M10" s="3">
        <f t="shared" si="1"/>
        <v>0.73124999999999996</v>
      </c>
    </row>
    <row r="11" spans="1:13">
      <c r="A11" s="6" t="s">
        <v>36</v>
      </c>
      <c r="B11" s="3">
        <f>B10+TIME(0,6,0)</f>
        <v>0.35347222222222219</v>
      </c>
      <c r="C11" s="3">
        <f t="shared" ref="C11:F11" si="8">C10+TIME(0,6,0)</f>
        <v>0.45763888888888882</v>
      </c>
      <c r="D11" s="3">
        <f t="shared" si="8"/>
        <v>0.54097222222222219</v>
      </c>
      <c r="E11" s="3">
        <f t="shared" si="8"/>
        <v>0.69027777777777777</v>
      </c>
      <c r="F11" s="3">
        <f t="shared" si="8"/>
        <v>0.77361111111111103</v>
      </c>
      <c r="H11" s="6" t="s">
        <v>40</v>
      </c>
      <c r="I11" s="3">
        <f t="shared" si="3"/>
        <v>0.31874999999999998</v>
      </c>
      <c r="J11" s="3">
        <f t="shared" si="1"/>
        <v>0.39513888888888887</v>
      </c>
      <c r="K11" s="3">
        <f t="shared" si="1"/>
        <v>0.50624999999999998</v>
      </c>
      <c r="L11" s="3">
        <f t="shared" si="1"/>
        <v>0.65208333333333335</v>
      </c>
      <c r="M11" s="3">
        <f t="shared" si="1"/>
        <v>0.7319444444444444</v>
      </c>
    </row>
    <row r="12" spans="1:13">
      <c r="A12" s="6" t="s">
        <v>37</v>
      </c>
      <c r="B12" s="3">
        <f>B11+TIME(0,1,0)</f>
        <v>0.35416666666666663</v>
      </c>
      <c r="C12" s="3">
        <f t="shared" ref="C12:F12" si="9">C11+TIME(0,1,0)</f>
        <v>0.45833333333333326</v>
      </c>
      <c r="D12" s="3">
        <f t="shared" si="9"/>
        <v>0.54166666666666663</v>
      </c>
      <c r="E12" s="3">
        <f t="shared" si="9"/>
        <v>0.69097222222222221</v>
      </c>
      <c r="F12" s="3">
        <f t="shared" si="9"/>
        <v>0.77430555555555547</v>
      </c>
      <c r="H12" s="6" t="s">
        <v>39</v>
      </c>
      <c r="I12" s="3">
        <f>I11+TIME(0,2,0)</f>
        <v>0.32013888888888886</v>
      </c>
      <c r="J12" s="3">
        <f t="shared" ref="J12:M14" si="10">J11+TIME(0,2,0)</f>
        <v>0.39652777777777776</v>
      </c>
      <c r="K12" s="3">
        <f t="shared" si="10"/>
        <v>0.50763888888888886</v>
      </c>
      <c r="L12" s="3">
        <f t="shared" si="10"/>
        <v>0.65347222222222223</v>
      </c>
      <c r="M12" s="3">
        <f t="shared" si="10"/>
        <v>0.73333333333333328</v>
      </c>
    </row>
    <row r="13" spans="1:13">
      <c r="A13" s="6" t="s">
        <v>38</v>
      </c>
      <c r="B13" s="3">
        <f>B12+TIME(0,2,0)</f>
        <v>0.35555555555555551</v>
      </c>
      <c r="C13" s="3">
        <f t="shared" ref="C13:F13" si="11">C12+TIME(0,2,0)</f>
        <v>0.45972222222222214</v>
      </c>
      <c r="D13" s="3">
        <f t="shared" si="11"/>
        <v>0.54305555555555551</v>
      </c>
      <c r="E13" s="3">
        <f t="shared" si="11"/>
        <v>0.69236111111111109</v>
      </c>
      <c r="F13" s="3">
        <f t="shared" si="11"/>
        <v>0.77569444444444435</v>
      </c>
      <c r="H13" s="6" t="s">
        <v>38</v>
      </c>
      <c r="I13" s="3">
        <f>I12+TIME(0,2,0)</f>
        <v>0.32152777777777775</v>
      </c>
      <c r="J13" s="3">
        <f t="shared" si="10"/>
        <v>0.39791666666666664</v>
      </c>
      <c r="K13" s="3">
        <f t="shared" si="10"/>
        <v>0.50902777777777775</v>
      </c>
      <c r="L13" s="3">
        <f t="shared" si="10"/>
        <v>0.65486111111111112</v>
      </c>
      <c r="M13" s="3">
        <f t="shared" si="10"/>
        <v>0.73472222222222217</v>
      </c>
    </row>
    <row r="14" spans="1:13">
      <c r="A14" s="6" t="s">
        <v>39</v>
      </c>
      <c r="B14" s="2" t="s">
        <v>94</v>
      </c>
      <c r="C14" s="2" t="s">
        <v>94</v>
      </c>
      <c r="D14" s="2" t="s">
        <v>94</v>
      </c>
      <c r="E14" s="2" t="s">
        <v>94</v>
      </c>
      <c r="F14" s="2" t="s">
        <v>94</v>
      </c>
      <c r="H14" s="6" t="s">
        <v>37</v>
      </c>
      <c r="I14" s="3">
        <f>I13+TIME(0,2,0)</f>
        <v>0.32291666666666663</v>
      </c>
      <c r="J14" s="3">
        <f t="shared" si="10"/>
        <v>0.39930555555555552</v>
      </c>
      <c r="K14" s="3">
        <f t="shared" si="10"/>
        <v>0.51041666666666663</v>
      </c>
      <c r="L14" s="3">
        <f t="shared" si="10"/>
        <v>0.65625</v>
      </c>
      <c r="M14" s="3">
        <f t="shared" si="10"/>
        <v>0.73611111111111105</v>
      </c>
    </row>
    <row r="15" spans="1:13">
      <c r="A15" s="6" t="s">
        <v>40</v>
      </c>
      <c r="B15" s="3">
        <f>B13+TIME(0,2,0)</f>
        <v>0.3569444444444444</v>
      </c>
      <c r="C15" s="3">
        <f t="shared" ref="C15:F15" si="12">C13+TIME(0,2,0)</f>
        <v>0.46111111111111103</v>
      </c>
      <c r="D15" s="3">
        <f t="shared" si="12"/>
        <v>0.5444444444444444</v>
      </c>
      <c r="E15" s="3">
        <f t="shared" si="12"/>
        <v>0.69374999999999998</v>
      </c>
      <c r="F15" s="3">
        <f t="shared" si="12"/>
        <v>0.77708333333333324</v>
      </c>
      <c r="H15" s="6" t="s">
        <v>36</v>
      </c>
      <c r="I15" s="3">
        <f>I14+TIME(0,1,0)</f>
        <v>0.32361111111111107</v>
      </c>
      <c r="J15" s="3">
        <f t="shared" ref="J15:M15" si="13">J14+TIME(0,1,0)</f>
        <v>0.39999999999999997</v>
      </c>
      <c r="K15" s="3">
        <f t="shared" si="13"/>
        <v>0.51111111111111107</v>
      </c>
      <c r="L15" s="3">
        <f t="shared" si="13"/>
        <v>0.65694444444444444</v>
      </c>
      <c r="M15" s="3">
        <f t="shared" si="13"/>
        <v>0.73680555555555549</v>
      </c>
    </row>
    <row r="16" spans="1:13">
      <c r="A16" s="6" t="s">
        <v>41</v>
      </c>
      <c r="B16" s="2" t="s">
        <v>94</v>
      </c>
      <c r="C16" s="2" t="s">
        <v>94</v>
      </c>
      <c r="D16" s="2" t="s">
        <v>94</v>
      </c>
      <c r="E16" s="2" t="s">
        <v>94</v>
      </c>
      <c r="F16" s="2" t="s">
        <v>94</v>
      </c>
      <c r="H16" s="6" t="s">
        <v>35</v>
      </c>
      <c r="I16" s="3">
        <f>I15+TIME(0,6,0)</f>
        <v>0.32777777777777772</v>
      </c>
      <c r="J16" s="3">
        <f t="shared" ref="J16:M16" si="14">J15+TIME(0,6,0)</f>
        <v>0.40416666666666662</v>
      </c>
      <c r="K16" s="3">
        <f t="shared" si="14"/>
        <v>0.51527777777777772</v>
      </c>
      <c r="L16" s="3">
        <f t="shared" si="14"/>
        <v>0.66111111111111109</v>
      </c>
      <c r="M16" s="3">
        <f t="shared" si="14"/>
        <v>0.74097222222222214</v>
      </c>
    </row>
    <row r="17" spans="1:13">
      <c r="A17" s="6" t="s">
        <v>42</v>
      </c>
      <c r="B17" s="3">
        <f>B15+TIME(0,2,0)</f>
        <v>0.35833333333333328</v>
      </c>
      <c r="C17" s="3">
        <f t="shared" ref="C17:F17" si="15">C15+TIME(0,2,0)</f>
        <v>0.46249999999999991</v>
      </c>
      <c r="D17" s="3">
        <f t="shared" si="15"/>
        <v>0.54583333333333328</v>
      </c>
      <c r="E17" s="3">
        <f t="shared" si="15"/>
        <v>0.69513888888888886</v>
      </c>
      <c r="F17" s="3">
        <f t="shared" si="15"/>
        <v>0.77847222222222212</v>
      </c>
      <c r="H17" s="6" t="s">
        <v>34</v>
      </c>
      <c r="I17" s="3">
        <f>I16+TIME(0,0,0)</f>
        <v>0.32777777777777772</v>
      </c>
      <c r="J17" s="3">
        <f t="shared" ref="J17:M17" si="16">J16+TIME(0,0,0)</f>
        <v>0.40416666666666662</v>
      </c>
      <c r="K17" s="3">
        <f t="shared" si="16"/>
        <v>0.51527777777777772</v>
      </c>
      <c r="L17" s="3">
        <f t="shared" si="16"/>
        <v>0.66111111111111109</v>
      </c>
      <c r="M17" s="3">
        <f t="shared" si="16"/>
        <v>0.74097222222222214</v>
      </c>
    </row>
    <row r="18" spans="1:13">
      <c r="A18" s="6" t="s">
        <v>43</v>
      </c>
      <c r="B18" s="3">
        <f>B17+TIME(0,1,0)</f>
        <v>0.35902777777777772</v>
      </c>
      <c r="C18" s="3">
        <f t="shared" ref="C18:F23" si="17">C17+TIME(0,1,0)</f>
        <v>0.46319444444444435</v>
      </c>
      <c r="D18" s="3">
        <f t="shared" si="17"/>
        <v>0.54652777777777772</v>
      </c>
      <c r="E18" s="3">
        <f t="shared" si="17"/>
        <v>0.6958333333333333</v>
      </c>
      <c r="F18" s="3">
        <f t="shared" si="17"/>
        <v>0.77916666666666656</v>
      </c>
      <c r="H18" s="6" t="s">
        <v>33</v>
      </c>
      <c r="I18" s="2" t="s">
        <v>94</v>
      </c>
      <c r="J18" s="3">
        <f>J17+TIME(0,4,0)</f>
        <v>0.40694444444444439</v>
      </c>
      <c r="K18" s="3">
        <f t="shared" ref="K18:M18" si="18">K17+TIME(0,4,0)</f>
        <v>0.51805555555555549</v>
      </c>
      <c r="L18" s="3">
        <f t="shared" si="18"/>
        <v>0.66388888888888886</v>
      </c>
      <c r="M18" s="3">
        <f t="shared" si="18"/>
        <v>0.74374999999999991</v>
      </c>
    </row>
    <row r="19" spans="1:13">
      <c r="A19" s="6" t="s">
        <v>44</v>
      </c>
      <c r="B19" s="3">
        <f t="shared" ref="B19:B23" si="19">B18+TIME(0,1,0)</f>
        <v>0.35972222222222217</v>
      </c>
      <c r="C19" s="3">
        <f t="shared" si="17"/>
        <v>0.4638888888888888</v>
      </c>
      <c r="D19" s="3">
        <f t="shared" si="17"/>
        <v>0.54722222222222217</v>
      </c>
      <c r="E19" s="3">
        <f t="shared" si="17"/>
        <v>0.69652777777777775</v>
      </c>
      <c r="F19" s="3">
        <f t="shared" si="17"/>
        <v>0.77986111111111101</v>
      </c>
      <c r="H19" s="6" t="s">
        <v>32</v>
      </c>
      <c r="I19" s="3">
        <f>I17+TIME(0,2,0)</f>
        <v>0.32916666666666661</v>
      </c>
      <c r="J19" s="3">
        <f>J18+TIME(0,2,0)</f>
        <v>0.40833333333333327</v>
      </c>
      <c r="K19" s="3">
        <f t="shared" ref="K19:M19" si="20">K18+TIME(0,2,0)</f>
        <v>0.51944444444444438</v>
      </c>
      <c r="L19" s="3">
        <f t="shared" si="20"/>
        <v>0.66527777777777775</v>
      </c>
      <c r="M19" s="3">
        <f t="shared" si="20"/>
        <v>0.7451388888888888</v>
      </c>
    </row>
    <row r="20" spans="1:13">
      <c r="A20" s="6" t="s">
        <v>45</v>
      </c>
      <c r="B20" s="3">
        <f t="shared" si="19"/>
        <v>0.36041666666666661</v>
      </c>
      <c r="C20" s="3">
        <f t="shared" si="17"/>
        <v>0.46458333333333324</v>
      </c>
      <c r="D20" s="3">
        <f t="shared" si="17"/>
        <v>0.54791666666666661</v>
      </c>
      <c r="E20" s="3">
        <f t="shared" si="17"/>
        <v>0.69722222222222219</v>
      </c>
      <c r="F20" s="3">
        <f t="shared" si="17"/>
        <v>0.78055555555555545</v>
      </c>
      <c r="H20" s="6" t="s">
        <v>31</v>
      </c>
      <c r="I20" s="3">
        <f>I19+TIME(0,0,0)</f>
        <v>0.32916666666666661</v>
      </c>
      <c r="J20" s="3">
        <f t="shared" ref="J20:M20" si="21">J19+TIME(0,0,0)</f>
        <v>0.40833333333333327</v>
      </c>
      <c r="K20" s="3">
        <f t="shared" si="21"/>
        <v>0.51944444444444438</v>
      </c>
      <c r="L20" s="3">
        <f t="shared" si="21"/>
        <v>0.66527777777777775</v>
      </c>
      <c r="M20" s="3">
        <f t="shared" si="21"/>
        <v>0.7451388888888888</v>
      </c>
    </row>
    <row r="21" spans="1:13">
      <c r="A21" s="6" t="s">
        <v>46</v>
      </c>
      <c r="B21" s="3">
        <f t="shared" si="19"/>
        <v>0.36111111111111105</v>
      </c>
      <c r="C21" s="3">
        <f t="shared" si="17"/>
        <v>0.46527777777777768</v>
      </c>
      <c r="D21" s="3">
        <f t="shared" si="17"/>
        <v>0.54861111111111105</v>
      </c>
      <c r="E21" s="3">
        <f t="shared" si="17"/>
        <v>0.69791666666666663</v>
      </c>
      <c r="F21" s="3">
        <f t="shared" si="17"/>
        <v>0.78124999999999989</v>
      </c>
      <c r="H21" s="6" t="s">
        <v>3</v>
      </c>
      <c r="I21" s="3">
        <f>I20+TIME(0,1,0)</f>
        <v>0.32986111111111105</v>
      </c>
      <c r="J21" s="3">
        <f t="shared" ref="J21:M21" si="22">J20+TIME(0,1,0)</f>
        <v>0.40902777777777771</v>
      </c>
      <c r="K21" s="3">
        <f t="shared" si="22"/>
        <v>0.52013888888888882</v>
      </c>
      <c r="L21" s="3">
        <f t="shared" si="22"/>
        <v>0.66597222222222219</v>
      </c>
      <c r="M21" s="3">
        <f t="shared" si="22"/>
        <v>0.74583333333333324</v>
      </c>
    </row>
    <row r="22" spans="1:13">
      <c r="A22" s="6" t="s">
        <v>47</v>
      </c>
      <c r="B22" s="3">
        <f>B21+TIME(0,1,0)</f>
        <v>0.36180555555555549</v>
      </c>
      <c r="C22" s="3">
        <f t="shared" si="17"/>
        <v>0.46597222222222212</v>
      </c>
      <c r="D22" s="3">
        <f t="shared" si="17"/>
        <v>0.54930555555555549</v>
      </c>
      <c r="E22" s="3">
        <f t="shared" si="17"/>
        <v>0.69861111111111107</v>
      </c>
      <c r="F22" s="3">
        <f t="shared" si="17"/>
        <v>0.78194444444444433</v>
      </c>
      <c r="H22" s="6" t="s">
        <v>2</v>
      </c>
      <c r="I22" s="3">
        <f>I21+TIME(0,0,0)</f>
        <v>0.32986111111111105</v>
      </c>
      <c r="J22" s="3">
        <f t="shared" ref="J22:M22" si="23">J21+TIME(0,0,0)</f>
        <v>0.40902777777777771</v>
      </c>
      <c r="K22" s="3">
        <f t="shared" si="23"/>
        <v>0.52013888888888882</v>
      </c>
      <c r="L22" s="3">
        <f t="shared" si="23"/>
        <v>0.66597222222222219</v>
      </c>
      <c r="M22" s="3">
        <f t="shared" si="23"/>
        <v>0.74583333333333324</v>
      </c>
    </row>
    <row r="23" spans="1:13">
      <c r="A23" s="6" t="s">
        <v>48</v>
      </c>
      <c r="B23" s="3">
        <f t="shared" si="19"/>
        <v>0.36249999999999993</v>
      </c>
      <c r="C23" s="3">
        <f t="shared" si="17"/>
        <v>0.46666666666666656</v>
      </c>
      <c r="D23" s="3">
        <f t="shared" si="17"/>
        <v>0.54999999999999993</v>
      </c>
      <c r="E23" s="3">
        <f t="shared" si="17"/>
        <v>0.69930555555555551</v>
      </c>
      <c r="F23" s="3">
        <f t="shared" si="17"/>
        <v>0.78263888888888877</v>
      </c>
      <c r="H23" s="6" t="s">
        <v>1</v>
      </c>
      <c r="I23" s="3">
        <f>I22+TIME(0,2,0)</f>
        <v>0.33124999999999993</v>
      </c>
      <c r="J23" s="3">
        <f t="shared" ref="J23:M23" si="24">J22+TIME(0,2,0)</f>
        <v>0.4104166666666666</v>
      </c>
      <c r="K23" s="3">
        <f t="shared" si="24"/>
        <v>0.5215277777777777</v>
      </c>
      <c r="L23" s="3">
        <f t="shared" si="24"/>
        <v>0.66736111111111107</v>
      </c>
      <c r="M23" s="3">
        <f t="shared" si="24"/>
        <v>0.74722222222222212</v>
      </c>
    </row>
    <row r="24" spans="1:13">
      <c r="A24" s="6" t="s">
        <v>49</v>
      </c>
      <c r="B24" s="3">
        <f>B23+TIME(0,2,0)</f>
        <v>0.36388888888888882</v>
      </c>
      <c r="C24" s="3">
        <f t="shared" ref="C24:F24" si="25">C23+TIME(0,2,0)</f>
        <v>0.46805555555555545</v>
      </c>
      <c r="D24" s="3">
        <f t="shared" si="25"/>
        <v>0.55138888888888882</v>
      </c>
      <c r="E24" s="3">
        <f t="shared" si="25"/>
        <v>0.7006944444444444</v>
      </c>
      <c r="F24" s="3">
        <f t="shared" si="25"/>
        <v>0.78402777777777766</v>
      </c>
      <c r="H24" s="6" t="s">
        <v>0</v>
      </c>
      <c r="I24" s="3">
        <f>I23+TIME(0,3,0)</f>
        <v>0.33333333333333326</v>
      </c>
      <c r="J24" s="3">
        <f t="shared" ref="J24:M24" si="26">J23+TIME(0,3,0)</f>
        <v>0.41249999999999992</v>
      </c>
      <c r="K24" s="3">
        <f t="shared" si="26"/>
        <v>0.52361111111111103</v>
      </c>
      <c r="L24" s="3">
        <f t="shared" si="26"/>
        <v>0.6694444444444444</v>
      </c>
      <c r="M24" s="3">
        <f t="shared" si="26"/>
        <v>0.74930555555555545</v>
      </c>
    </row>
    <row r="26" spans="1:13">
      <c r="A26" s="5" t="s">
        <v>96</v>
      </c>
      <c r="B26" s="5" t="s">
        <v>85</v>
      </c>
      <c r="C26" s="5" t="s">
        <v>86</v>
      </c>
      <c r="D26" s="5" t="s">
        <v>87</v>
      </c>
      <c r="H26" s="5" t="s">
        <v>96</v>
      </c>
      <c r="I26" s="5" t="s">
        <v>85</v>
      </c>
      <c r="J26" s="5" t="s">
        <v>86</v>
      </c>
      <c r="K26" s="5" t="s">
        <v>87</v>
      </c>
    </row>
    <row r="27" spans="1:13">
      <c r="A27" s="6" t="s">
        <v>0</v>
      </c>
      <c r="B27" s="3">
        <v>0.46527777777777779</v>
      </c>
      <c r="C27" s="3">
        <v>0.52777777777777779</v>
      </c>
      <c r="D27" s="3">
        <v>0.67708333333333337</v>
      </c>
      <c r="H27" s="6" t="s">
        <v>49</v>
      </c>
      <c r="I27" s="3">
        <v>0.3125</v>
      </c>
      <c r="J27" s="3">
        <v>0.5</v>
      </c>
      <c r="K27" s="3">
        <v>0.64583333333333337</v>
      </c>
    </row>
    <row r="28" spans="1:13">
      <c r="A28" s="6" t="s">
        <v>1</v>
      </c>
      <c r="B28" s="3">
        <f t="shared" ref="B28" si="27">B27+TIME(0,4,0)</f>
        <v>0.46805555555555556</v>
      </c>
      <c r="C28" s="3">
        <f t="shared" ref="C28" si="28">C27+TIME(0,4,0)</f>
        <v>0.53055555555555556</v>
      </c>
      <c r="D28" s="3">
        <f t="shared" ref="D28" si="29">D27+TIME(0,4,0)</f>
        <v>0.67986111111111114</v>
      </c>
      <c r="H28" s="6" t="s">
        <v>48</v>
      </c>
      <c r="I28" s="3">
        <f>I27+TIME(0,1,0)</f>
        <v>0.31319444444444444</v>
      </c>
      <c r="J28" s="3">
        <f t="shared" ref="J28:J36" si="30">J27+TIME(0,1,0)</f>
        <v>0.50069444444444444</v>
      </c>
      <c r="K28" s="3">
        <f t="shared" ref="K28:K36" si="31">K27+TIME(0,1,0)</f>
        <v>0.64652777777777781</v>
      </c>
    </row>
    <row r="29" spans="1:13">
      <c r="A29" s="6" t="s">
        <v>2</v>
      </c>
      <c r="B29" s="3">
        <f t="shared" ref="B29:B31" si="32">B28+TIME(0,1,0)</f>
        <v>0.46875</v>
      </c>
      <c r="C29" s="3">
        <f t="shared" ref="C29:C31" si="33">C28+TIME(0,1,0)</f>
        <v>0.53125</v>
      </c>
      <c r="D29" s="3">
        <f t="shared" ref="D29:D31" si="34">D28+TIME(0,1,0)</f>
        <v>0.68055555555555558</v>
      </c>
      <c r="H29" s="6" t="s">
        <v>47</v>
      </c>
      <c r="I29" s="3">
        <f t="shared" ref="I29:I36" si="35">I28+TIME(0,1,0)</f>
        <v>0.31388888888888888</v>
      </c>
      <c r="J29" s="3">
        <f t="shared" si="30"/>
        <v>0.50138888888888888</v>
      </c>
      <c r="K29" s="3">
        <f t="shared" si="31"/>
        <v>0.64722222222222225</v>
      </c>
    </row>
    <row r="30" spans="1:13">
      <c r="A30" s="6" t="s">
        <v>3</v>
      </c>
      <c r="B30" s="3">
        <f t="shared" si="32"/>
        <v>0.46944444444444444</v>
      </c>
      <c r="C30" s="3">
        <f t="shared" si="33"/>
        <v>0.53194444444444444</v>
      </c>
      <c r="D30" s="3">
        <f t="shared" si="34"/>
        <v>0.68125000000000002</v>
      </c>
      <c r="H30" s="6" t="s">
        <v>46</v>
      </c>
      <c r="I30" s="3">
        <f t="shared" si="35"/>
        <v>0.31458333333333333</v>
      </c>
      <c r="J30" s="3">
        <f t="shared" si="30"/>
        <v>0.50208333333333333</v>
      </c>
      <c r="K30" s="3">
        <f t="shared" si="31"/>
        <v>0.6479166666666667</v>
      </c>
    </row>
    <row r="31" spans="1:13">
      <c r="A31" s="6" t="s">
        <v>31</v>
      </c>
      <c r="B31" s="3">
        <f t="shared" si="32"/>
        <v>0.47013888888888888</v>
      </c>
      <c r="C31" s="3">
        <f t="shared" si="33"/>
        <v>0.53263888888888888</v>
      </c>
      <c r="D31" s="3">
        <f t="shared" si="34"/>
        <v>0.68194444444444446</v>
      </c>
      <c r="H31" s="6" t="s">
        <v>45</v>
      </c>
      <c r="I31" s="3">
        <f t="shared" si="35"/>
        <v>0.31527777777777777</v>
      </c>
      <c r="J31" s="3">
        <f t="shared" si="30"/>
        <v>0.50277777777777777</v>
      </c>
      <c r="K31" s="3">
        <f t="shared" si="31"/>
        <v>0.64861111111111114</v>
      </c>
    </row>
    <row r="32" spans="1:13">
      <c r="A32" s="6" t="s">
        <v>32</v>
      </c>
      <c r="B32" s="3">
        <f t="shared" ref="B32" si="36">B31+TIME(0,0,0)</f>
        <v>0.47013888888888888</v>
      </c>
      <c r="C32" s="3">
        <f t="shared" ref="C32" si="37">C31+TIME(0,0,0)</f>
        <v>0.53263888888888888</v>
      </c>
      <c r="D32" s="3">
        <f t="shared" ref="D32" si="38">D31+TIME(0,0,0)</f>
        <v>0.68194444444444446</v>
      </c>
      <c r="H32" s="6" t="s">
        <v>44</v>
      </c>
      <c r="I32" s="3">
        <f t="shared" si="35"/>
        <v>0.31597222222222221</v>
      </c>
      <c r="J32" s="3">
        <f t="shared" si="30"/>
        <v>0.50347222222222221</v>
      </c>
      <c r="K32" s="3">
        <f t="shared" si="31"/>
        <v>0.64930555555555558</v>
      </c>
    </row>
    <row r="33" spans="1:11">
      <c r="A33" s="6" t="s">
        <v>33</v>
      </c>
      <c r="B33" s="3">
        <f t="shared" ref="B33" si="39">B32+TIME(0,2,0)</f>
        <v>0.47152777777777777</v>
      </c>
      <c r="C33" s="3">
        <f t="shared" ref="C33" si="40">C32+TIME(0,2,0)</f>
        <v>0.53402777777777777</v>
      </c>
      <c r="D33" s="3">
        <f t="shared" ref="D33" si="41">D32+TIME(0,2,0)</f>
        <v>0.68333333333333335</v>
      </c>
      <c r="H33" s="6" t="s">
        <v>43</v>
      </c>
      <c r="I33" s="3">
        <f t="shared" si="35"/>
        <v>0.31666666666666665</v>
      </c>
      <c r="J33" s="3">
        <f t="shared" si="30"/>
        <v>0.50416666666666665</v>
      </c>
      <c r="K33" s="3">
        <f t="shared" si="31"/>
        <v>0.65</v>
      </c>
    </row>
    <row r="34" spans="1:11">
      <c r="A34" s="6" t="s">
        <v>34</v>
      </c>
      <c r="B34" s="3">
        <f t="shared" ref="B34" si="42">B33+TIME(0,4,0)</f>
        <v>0.47430555555555554</v>
      </c>
      <c r="C34" s="3">
        <f t="shared" ref="C34" si="43">C33+TIME(0,4,0)</f>
        <v>0.53680555555555554</v>
      </c>
      <c r="D34" s="3">
        <f t="shared" ref="D34" si="44">D33+TIME(0,4,0)</f>
        <v>0.68611111111111112</v>
      </c>
      <c r="H34" s="6" t="s">
        <v>50</v>
      </c>
      <c r="I34" s="3">
        <f t="shared" si="35"/>
        <v>0.31736111111111109</v>
      </c>
      <c r="J34" s="3">
        <f t="shared" si="30"/>
        <v>0.50486111111111109</v>
      </c>
      <c r="K34" s="3">
        <f t="shared" si="31"/>
        <v>0.65069444444444446</v>
      </c>
    </row>
    <row r="35" spans="1:11">
      <c r="A35" s="6" t="s">
        <v>35</v>
      </c>
      <c r="B35" s="3">
        <f t="shared" ref="B35" si="45">B34+TIME(0,0,0)</f>
        <v>0.47430555555555554</v>
      </c>
      <c r="C35" s="3">
        <f t="shared" ref="C35" si="46">C34+TIME(0,0,0)</f>
        <v>0.53680555555555554</v>
      </c>
      <c r="D35" s="3">
        <f t="shared" ref="D35" si="47">D34+TIME(0,0,0)</f>
        <v>0.68611111111111112</v>
      </c>
      <c r="H35" s="6" t="s">
        <v>51</v>
      </c>
      <c r="I35" s="3">
        <f t="shared" si="35"/>
        <v>0.31805555555555554</v>
      </c>
      <c r="J35" s="3">
        <f t="shared" si="30"/>
        <v>0.50555555555555554</v>
      </c>
      <c r="K35" s="3">
        <f t="shared" si="31"/>
        <v>0.65138888888888891</v>
      </c>
    </row>
    <row r="36" spans="1:11">
      <c r="A36" s="6" t="s">
        <v>36</v>
      </c>
      <c r="B36" s="3">
        <f t="shared" ref="B36" si="48">B35+TIME(0,6,0)</f>
        <v>0.47847222222222219</v>
      </c>
      <c r="C36" s="3">
        <f t="shared" ref="C36" si="49">C35+TIME(0,6,0)</f>
        <v>0.54097222222222219</v>
      </c>
      <c r="D36" s="3">
        <f t="shared" ref="D36" si="50">D35+TIME(0,6,0)</f>
        <v>0.69027777777777777</v>
      </c>
      <c r="H36" s="6" t="s">
        <v>40</v>
      </c>
      <c r="I36" s="3">
        <f t="shared" si="35"/>
        <v>0.31874999999999998</v>
      </c>
      <c r="J36" s="3">
        <f t="shared" si="30"/>
        <v>0.50624999999999998</v>
      </c>
      <c r="K36" s="3">
        <f t="shared" si="31"/>
        <v>0.65208333333333335</v>
      </c>
    </row>
    <row r="37" spans="1:11">
      <c r="A37" s="6" t="s">
        <v>37</v>
      </c>
      <c r="B37" s="3">
        <f t="shared" ref="B37" si="51">B36+TIME(0,1,0)</f>
        <v>0.47916666666666663</v>
      </c>
      <c r="C37" s="3">
        <f t="shared" ref="C37" si="52">C36+TIME(0,1,0)</f>
        <v>0.54166666666666663</v>
      </c>
      <c r="D37" s="3">
        <f t="shared" ref="D37" si="53">D36+TIME(0,1,0)</f>
        <v>0.69097222222222221</v>
      </c>
      <c r="H37" s="6" t="s">
        <v>39</v>
      </c>
      <c r="I37" s="3">
        <f>I36+TIME(0,2,0)</f>
        <v>0.32013888888888886</v>
      </c>
      <c r="J37" s="3">
        <f t="shared" ref="J37:J39" si="54">J36+TIME(0,2,0)</f>
        <v>0.50763888888888886</v>
      </c>
      <c r="K37" s="3">
        <f t="shared" ref="K37:K39" si="55">K36+TIME(0,2,0)</f>
        <v>0.65347222222222223</v>
      </c>
    </row>
    <row r="38" spans="1:11">
      <c r="A38" s="6" t="s">
        <v>38</v>
      </c>
      <c r="B38" s="3">
        <f t="shared" ref="B38" si="56">B37+TIME(0,2,0)</f>
        <v>0.48055555555555551</v>
      </c>
      <c r="C38" s="3">
        <f t="shared" ref="C38" si="57">C37+TIME(0,2,0)</f>
        <v>0.54305555555555551</v>
      </c>
      <c r="D38" s="3">
        <f t="shared" ref="D38" si="58">D37+TIME(0,2,0)</f>
        <v>0.69236111111111109</v>
      </c>
      <c r="H38" s="6" t="s">
        <v>38</v>
      </c>
      <c r="I38" s="3">
        <f>I37+TIME(0,2,0)</f>
        <v>0.32152777777777775</v>
      </c>
      <c r="J38" s="3">
        <f t="shared" si="54"/>
        <v>0.50902777777777775</v>
      </c>
      <c r="K38" s="3">
        <f t="shared" si="55"/>
        <v>0.65486111111111112</v>
      </c>
    </row>
    <row r="39" spans="1:11">
      <c r="A39" s="6" t="s">
        <v>39</v>
      </c>
      <c r="B39" s="2" t="s">
        <v>94</v>
      </c>
      <c r="C39" s="2" t="s">
        <v>94</v>
      </c>
      <c r="D39" s="2" t="s">
        <v>94</v>
      </c>
      <c r="H39" s="6" t="s">
        <v>37</v>
      </c>
      <c r="I39" s="3">
        <f>I38+TIME(0,2,0)</f>
        <v>0.32291666666666663</v>
      </c>
      <c r="J39" s="3">
        <f t="shared" si="54"/>
        <v>0.51041666666666663</v>
      </c>
      <c r="K39" s="3">
        <f t="shared" si="55"/>
        <v>0.65625</v>
      </c>
    </row>
    <row r="40" spans="1:11">
      <c r="A40" s="6" t="s">
        <v>40</v>
      </c>
      <c r="B40" s="3">
        <f t="shared" ref="B40:D40" si="59">B38+TIME(0,2,0)</f>
        <v>0.4819444444444444</v>
      </c>
      <c r="C40" s="3">
        <f t="shared" si="59"/>
        <v>0.5444444444444444</v>
      </c>
      <c r="D40" s="3">
        <f t="shared" si="59"/>
        <v>0.69374999999999998</v>
      </c>
      <c r="H40" s="6" t="s">
        <v>36</v>
      </c>
      <c r="I40" s="3">
        <f>I39+TIME(0,1,0)</f>
        <v>0.32361111111111107</v>
      </c>
      <c r="J40" s="3">
        <f t="shared" ref="J40" si="60">J39+TIME(0,1,0)</f>
        <v>0.51111111111111107</v>
      </c>
      <c r="K40" s="3">
        <f t="shared" ref="K40" si="61">K39+TIME(0,1,0)</f>
        <v>0.65694444444444444</v>
      </c>
    </row>
    <row r="41" spans="1:11">
      <c r="A41" s="6" t="s">
        <v>41</v>
      </c>
      <c r="B41" s="2" t="s">
        <v>94</v>
      </c>
      <c r="C41" s="2" t="s">
        <v>94</v>
      </c>
      <c r="D41" s="2" t="s">
        <v>94</v>
      </c>
      <c r="H41" s="6" t="s">
        <v>35</v>
      </c>
      <c r="I41" s="3">
        <f>I40+TIME(0,6,0)</f>
        <v>0.32777777777777772</v>
      </c>
      <c r="J41" s="3">
        <f t="shared" ref="J41" si="62">J40+TIME(0,6,0)</f>
        <v>0.51527777777777772</v>
      </c>
      <c r="K41" s="3">
        <f t="shared" ref="K41" si="63">K40+TIME(0,6,0)</f>
        <v>0.66111111111111109</v>
      </c>
    </row>
    <row r="42" spans="1:11">
      <c r="A42" s="6" t="s">
        <v>42</v>
      </c>
      <c r="B42" s="3">
        <f t="shared" ref="B42:D42" si="64">B40+TIME(0,2,0)</f>
        <v>0.48333333333333328</v>
      </c>
      <c r="C42" s="3">
        <f t="shared" si="64"/>
        <v>0.54583333333333328</v>
      </c>
      <c r="D42" s="3">
        <f t="shared" si="64"/>
        <v>0.69513888888888886</v>
      </c>
      <c r="H42" s="6" t="s">
        <v>34</v>
      </c>
      <c r="I42" s="3">
        <f>I41+TIME(0,0,0)</f>
        <v>0.32777777777777772</v>
      </c>
      <c r="J42" s="3">
        <f t="shared" ref="J42" si="65">J41+TIME(0,0,0)</f>
        <v>0.51527777777777772</v>
      </c>
      <c r="K42" s="3">
        <f t="shared" ref="K42" si="66">K41+TIME(0,0,0)</f>
        <v>0.66111111111111109</v>
      </c>
    </row>
    <row r="43" spans="1:11">
      <c r="A43" s="6" t="s">
        <v>43</v>
      </c>
      <c r="B43" s="3">
        <f t="shared" ref="B43:B48" si="67">B42+TIME(0,1,0)</f>
        <v>0.48402777777777772</v>
      </c>
      <c r="C43" s="3">
        <f t="shared" ref="C43:C48" si="68">C42+TIME(0,1,0)</f>
        <v>0.54652777777777772</v>
      </c>
      <c r="D43" s="3">
        <f t="shared" ref="D43:D48" si="69">D42+TIME(0,1,0)</f>
        <v>0.6958333333333333</v>
      </c>
      <c r="H43" s="6" t="s">
        <v>33</v>
      </c>
      <c r="I43" s="2" t="s">
        <v>94</v>
      </c>
      <c r="J43" s="3">
        <f t="shared" ref="J43" si="70">J42+TIME(0,4,0)</f>
        <v>0.51805555555555549</v>
      </c>
      <c r="K43" s="3">
        <f t="shared" ref="K43" si="71">K42+TIME(0,4,0)</f>
        <v>0.66388888888888886</v>
      </c>
    </row>
    <row r="44" spans="1:11">
      <c r="A44" s="6" t="s">
        <v>44</v>
      </c>
      <c r="B44" s="3">
        <f t="shared" si="67"/>
        <v>0.48472222222222217</v>
      </c>
      <c r="C44" s="3">
        <f t="shared" si="68"/>
        <v>0.54722222222222217</v>
      </c>
      <c r="D44" s="3">
        <f t="shared" si="69"/>
        <v>0.69652777777777775</v>
      </c>
      <c r="H44" s="6" t="s">
        <v>32</v>
      </c>
      <c r="I44" s="3">
        <f>I42+TIME(0,2,0)</f>
        <v>0.32916666666666661</v>
      </c>
      <c r="J44" s="3">
        <f t="shared" ref="J44" si="72">J43+TIME(0,2,0)</f>
        <v>0.51944444444444438</v>
      </c>
      <c r="K44" s="3">
        <f t="shared" ref="K44" si="73">K43+TIME(0,2,0)</f>
        <v>0.66527777777777775</v>
      </c>
    </row>
    <row r="45" spans="1:11">
      <c r="A45" s="6" t="s">
        <v>45</v>
      </c>
      <c r="B45" s="3">
        <f t="shared" si="67"/>
        <v>0.48541666666666661</v>
      </c>
      <c r="C45" s="3">
        <f t="shared" si="68"/>
        <v>0.54791666666666661</v>
      </c>
      <c r="D45" s="3">
        <f t="shared" si="69"/>
        <v>0.69722222222222219</v>
      </c>
      <c r="H45" s="6" t="s">
        <v>31</v>
      </c>
      <c r="I45" s="3">
        <f>I44+TIME(0,0,0)</f>
        <v>0.32916666666666661</v>
      </c>
      <c r="J45" s="3">
        <f t="shared" ref="J45" si="74">J44+TIME(0,0,0)</f>
        <v>0.51944444444444438</v>
      </c>
      <c r="K45" s="3">
        <f t="shared" ref="K45" si="75">K44+TIME(0,0,0)</f>
        <v>0.66527777777777775</v>
      </c>
    </row>
    <row r="46" spans="1:11">
      <c r="A46" s="6" t="s">
        <v>46</v>
      </c>
      <c r="B46" s="3">
        <f t="shared" si="67"/>
        <v>0.48611111111111105</v>
      </c>
      <c r="C46" s="3">
        <f t="shared" si="68"/>
        <v>0.54861111111111105</v>
      </c>
      <c r="D46" s="3">
        <f t="shared" si="69"/>
        <v>0.69791666666666663</v>
      </c>
      <c r="H46" s="6" t="s">
        <v>3</v>
      </c>
      <c r="I46" s="3">
        <f>I45+TIME(0,1,0)</f>
        <v>0.32986111111111105</v>
      </c>
      <c r="J46" s="3">
        <f t="shared" ref="J46" si="76">J45+TIME(0,1,0)</f>
        <v>0.52013888888888882</v>
      </c>
      <c r="K46" s="3">
        <f t="shared" ref="K46" si="77">K45+TIME(0,1,0)</f>
        <v>0.66597222222222219</v>
      </c>
    </row>
    <row r="47" spans="1:11">
      <c r="A47" s="6" t="s">
        <v>47</v>
      </c>
      <c r="B47" s="3">
        <f t="shared" si="67"/>
        <v>0.48680555555555549</v>
      </c>
      <c r="C47" s="3">
        <f t="shared" si="68"/>
        <v>0.54930555555555549</v>
      </c>
      <c r="D47" s="3">
        <f t="shared" si="69"/>
        <v>0.69861111111111107</v>
      </c>
      <c r="H47" s="6" t="s">
        <v>2</v>
      </c>
      <c r="I47" s="3">
        <f>I46+TIME(0,0,0)</f>
        <v>0.32986111111111105</v>
      </c>
      <c r="J47" s="3">
        <f t="shared" ref="J47" si="78">J46+TIME(0,0,0)</f>
        <v>0.52013888888888882</v>
      </c>
      <c r="K47" s="3">
        <f t="shared" ref="K47" si="79">K46+TIME(0,0,0)</f>
        <v>0.66597222222222219</v>
      </c>
    </row>
    <row r="48" spans="1:11">
      <c r="A48" s="6" t="s">
        <v>48</v>
      </c>
      <c r="B48" s="3">
        <f t="shared" si="67"/>
        <v>0.48749999999999993</v>
      </c>
      <c r="C48" s="3">
        <f t="shared" si="68"/>
        <v>0.54999999999999993</v>
      </c>
      <c r="D48" s="3">
        <f t="shared" si="69"/>
        <v>0.69930555555555551</v>
      </c>
      <c r="H48" s="6" t="s">
        <v>1</v>
      </c>
      <c r="I48" s="3">
        <f>I47+TIME(0,2,0)</f>
        <v>0.33124999999999993</v>
      </c>
      <c r="J48" s="3">
        <f t="shared" ref="J48" si="80">J47+TIME(0,2,0)</f>
        <v>0.5215277777777777</v>
      </c>
      <c r="K48" s="3">
        <f t="shared" ref="K48" si="81">K47+TIME(0,2,0)</f>
        <v>0.66736111111111107</v>
      </c>
    </row>
    <row r="49" spans="1:11">
      <c r="A49" s="6" t="s">
        <v>49</v>
      </c>
      <c r="B49" s="3">
        <f t="shared" ref="B49" si="82">B48+TIME(0,2,0)</f>
        <v>0.48888888888888882</v>
      </c>
      <c r="C49" s="3">
        <f t="shared" ref="C49" si="83">C48+TIME(0,2,0)</f>
        <v>0.55138888888888882</v>
      </c>
      <c r="D49" s="3">
        <f t="shared" ref="D49" si="84">D48+TIME(0,2,0)</f>
        <v>0.7006944444444444</v>
      </c>
      <c r="H49" s="6" t="s">
        <v>0</v>
      </c>
      <c r="I49" s="3">
        <f>I48+TIME(0,3,0)</f>
        <v>0.33333333333333326</v>
      </c>
      <c r="J49" s="3">
        <f t="shared" ref="J49" si="85">J48+TIME(0,3,0)</f>
        <v>0.52361111111111103</v>
      </c>
      <c r="K49" s="3">
        <f t="shared" ref="K49" si="86">K48+TIME(0,3,0)</f>
        <v>0.6694444444444444</v>
      </c>
    </row>
  </sheetData>
  <sheetProtection sheet="1" objects="1" scenarios="1"/>
  <phoneticPr fontId="1"/>
  <pageMargins left="0.7" right="0.7" top="0.75" bottom="0.75" header="0.3" footer="0.3"/>
  <pageSetup paperSize="9" scale="57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67228-CC99-44B0-A653-E6EF3653BE44}">
  <sheetPr>
    <pageSetUpPr fitToPage="1"/>
  </sheetPr>
  <dimension ref="A1:O67"/>
  <sheetViews>
    <sheetView zoomScaleNormal="100" workbookViewId="0"/>
  </sheetViews>
  <sheetFormatPr defaultRowHeight="18.75"/>
  <cols>
    <col min="1" max="1" width="21.125" customWidth="1"/>
    <col min="9" max="9" width="21.125" customWidth="1"/>
  </cols>
  <sheetData>
    <row r="1" spans="1:15" s="1" customFormat="1">
      <c r="A1" s="5" t="s">
        <v>27</v>
      </c>
      <c r="B1" s="5" t="s">
        <v>85</v>
      </c>
      <c r="C1" s="5" t="s">
        <v>86</v>
      </c>
      <c r="D1" s="5" t="s">
        <v>87</v>
      </c>
      <c r="E1" s="5" t="s">
        <v>88</v>
      </c>
      <c r="F1" s="5" t="s">
        <v>89</v>
      </c>
      <c r="G1" s="5" t="s">
        <v>90</v>
      </c>
      <c r="I1" s="5" t="s">
        <v>27</v>
      </c>
      <c r="J1" s="5" t="s">
        <v>85</v>
      </c>
      <c r="K1" s="5" t="s">
        <v>86</v>
      </c>
      <c r="L1" s="5" t="s">
        <v>87</v>
      </c>
      <c r="M1" s="5" t="s">
        <v>88</v>
      </c>
      <c r="N1" s="5" t="s">
        <v>89</v>
      </c>
      <c r="O1" s="5" t="s">
        <v>90</v>
      </c>
    </row>
    <row r="2" spans="1:15">
      <c r="A2" s="6" t="s">
        <v>52</v>
      </c>
      <c r="B2" s="3">
        <v>0.28472222222222221</v>
      </c>
      <c r="C2" s="3">
        <v>0.375</v>
      </c>
      <c r="D2" s="3">
        <v>0.45833333333333331</v>
      </c>
      <c r="E2" s="3">
        <v>0.55555555555555558</v>
      </c>
      <c r="F2" s="3">
        <v>0.66666666666666663</v>
      </c>
      <c r="G2" s="3">
        <v>0.75694444444444442</v>
      </c>
      <c r="I2" s="6" t="s">
        <v>80</v>
      </c>
      <c r="J2" s="3">
        <v>0.32291666666666669</v>
      </c>
      <c r="K2" s="3">
        <v>0.41666666666666669</v>
      </c>
      <c r="L2" s="3">
        <v>0.5</v>
      </c>
      <c r="M2" s="3">
        <v>0.59722222222222221</v>
      </c>
      <c r="N2" s="3">
        <v>0.70833333333333337</v>
      </c>
      <c r="O2" s="3">
        <v>0.80555555555555558</v>
      </c>
    </row>
    <row r="3" spans="1:15">
      <c r="A3" s="6" t="s">
        <v>2</v>
      </c>
      <c r="B3" s="3">
        <f>B2+TIME(0,1,0)</f>
        <v>0.28541666666666665</v>
      </c>
      <c r="C3" s="3">
        <f t="shared" ref="C3:G7" si="0">C2+TIME(0,1,0)</f>
        <v>0.37569444444444444</v>
      </c>
      <c r="D3" s="3">
        <f t="shared" si="0"/>
        <v>0.45902777777777776</v>
      </c>
      <c r="E3" s="3">
        <f t="shared" si="0"/>
        <v>0.55625000000000002</v>
      </c>
      <c r="F3" s="3">
        <f t="shared" si="0"/>
        <v>0.66736111111111107</v>
      </c>
      <c r="G3" s="3">
        <f>G2+TIME(0,1,0)</f>
        <v>0.75763888888888886</v>
      </c>
      <c r="I3" s="6" t="s">
        <v>79</v>
      </c>
      <c r="J3" s="3">
        <f>J2+TIME(0,2,0)</f>
        <v>0.32430555555555557</v>
      </c>
      <c r="K3" s="3">
        <f t="shared" ref="K3:O3" si="1">K2+TIME(0,2,0)</f>
        <v>0.41805555555555557</v>
      </c>
      <c r="L3" s="3">
        <f t="shared" si="1"/>
        <v>0.50138888888888888</v>
      </c>
      <c r="M3" s="3">
        <f t="shared" si="1"/>
        <v>0.59861111111111109</v>
      </c>
      <c r="N3" s="3">
        <f t="shared" si="1"/>
        <v>0.70972222222222225</v>
      </c>
      <c r="O3" s="3">
        <f t="shared" si="1"/>
        <v>0.80694444444444446</v>
      </c>
    </row>
    <row r="4" spans="1:15">
      <c r="A4" s="6" t="s">
        <v>3</v>
      </c>
      <c r="B4" s="3">
        <f t="shared" ref="B4:B7" si="2">B3+TIME(0,1,0)</f>
        <v>0.28611111111111109</v>
      </c>
      <c r="C4" s="3">
        <f t="shared" si="0"/>
        <v>0.37638888888888888</v>
      </c>
      <c r="D4" s="3">
        <f t="shared" si="0"/>
        <v>0.4597222222222222</v>
      </c>
      <c r="E4" s="3">
        <f t="shared" si="0"/>
        <v>0.55694444444444446</v>
      </c>
      <c r="F4" s="3">
        <f t="shared" si="0"/>
        <v>0.66805555555555551</v>
      </c>
      <c r="G4" s="3">
        <f t="shared" si="0"/>
        <v>0.7583333333333333</v>
      </c>
      <c r="I4" s="6" t="s">
        <v>78</v>
      </c>
      <c r="J4" s="3">
        <f>J3+TIME(0,1,0)</f>
        <v>0.32500000000000001</v>
      </c>
      <c r="K4" s="3">
        <f t="shared" ref="K4:O8" si="3">K3+TIME(0,1,0)</f>
        <v>0.41875000000000001</v>
      </c>
      <c r="L4" s="3">
        <f t="shared" si="3"/>
        <v>0.50208333333333333</v>
      </c>
      <c r="M4" s="3">
        <f t="shared" si="3"/>
        <v>0.59930555555555554</v>
      </c>
      <c r="N4" s="3">
        <f t="shared" si="3"/>
        <v>0.7104166666666667</v>
      </c>
      <c r="O4" s="3">
        <f t="shared" si="3"/>
        <v>0.80763888888888891</v>
      </c>
    </row>
    <row r="5" spans="1:15">
      <c r="A5" s="6" t="s">
        <v>31</v>
      </c>
      <c r="B5" s="3">
        <f t="shared" si="2"/>
        <v>0.28680555555555554</v>
      </c>
      <c r="C5" s="3">
        <f t="shared" si="0"/>
        <v>0.37708333333333333</v>
      </c>
      <c r="D5" s="3">
        <f t="shared" si="0"/>
        <v>0.46041666666666664</v>
      </c>
      <c r="E5" s="3">
        <f t="shared" si="0"/>
        <v>0.55763888888888891</v>
      </c>
      <c r="F5" s="3">
        <f t="shared" si="0"/>
        <v>0.66874999999999996</v>
      </c>
      <c r="G5" s="3">
        <f t="shared" si="0"/>
        <v>0.75902777777777775</v>
      </c>
      <c r="I5" s="6" t="s">
        <v>77</v>
      </c>
      <c r="J5" s="3">
        <f t="shared" ref="J5:J8" si="4">J4+TIME(0,1,0)</f>
        <v>0.32569444444444445</v>
      </c>
      <c r="K5" s="3">
        <f t="shared" si="3"/>
        <v>0.41944444444444445</v>
      </c>
      <c r="L5" s="3">
        <f t="shared" si="3"/>
        <v>0.50277777777777777</v>
      </c>
      <c r="M5" s="3">
        <f t="shared" si="3"/>
        <v>0.6</v>
      </c>
      <c r="N5" s="3">
        <f t="shared" si="3"/>
        <v>0.71111111111111114</v>
      </c>
      <c r="O5" s="3">
        <f t="shared" si="3"/>
        <v>0.80833333333333335</v>
      </c>
    </row>
    <row r="6" spans="1:15">
      <c r="A6" s="6" t="s">
        <v>53</v>
      </c>
      <c r="B6" s="3">
        <f t="shared" si="2"/>
        <v>0.28749999999999998</v>
      </c>
      <c r="C6" s="3">
        <f t="shared" si="0"/>
        <v>0.37777777777777777</v>
      </c>
      <c r="D6" s="3">
        <f t="shared" si="0"/>
        <v>0.46111111111111108</v>
      </c>
      <c r="E6" s="3">
        <f t="shared" si="0"/>
        <v>0.55833333333333335</v>
      </c>
      <c r="F6" s="3">
        <f t="shared" si="0"/>
        <v>0.6694444444444444</v>
      </c>
      <c r="G6" s="3">
        <f t="shared" si="0"/>
        <v>0.75972222222222219</v>
      </c>
      <c r="I6" s="6" t="s">
        <v>81</v>
      </c>
      <c r="J6" s="3">
        <f t="shared" si="4"/>
        <v>0.3263888888888889</v>
      </c>
      <c r="K6" s="3">
        <f t="shared" si="3"/>
        <v>0.4201388888888889</v>
      </c>
      <c r="L6" s="3">
        <f t="shared" si="3"/>
        <v>0.50347222222222221</v>
      </c>
      <c r="M6" s="3">
        <f t="shared" si="3"/>
        <v>0.60069444444444442</v>
      </c>
      <c r="N6" s="3">
        <f t="shared" si="3"/>
        <v>0.71180555555555558</v>
      </c>
      <c r="O6" s="3">
        <f t="shared" si="3"/>
        <v>0.80902777777777779</v>
      </c>
    </row>
    <row r="7" spans="1:15">
      <c r="A7" s="6" t="s">
        <v>54</v>
      </c>
      <c r="B7" s="3">
        <f t="shared" si="2"/>
        <v>0.28819444444444442</v>
      </c>
      <c r="C7" s="3">
        <f t="shared" si="0"/>
        <v>0.37847222222222221</v>
      </c>
      <c r="D7" s="3">
        <f t="shared" si="0"/>
        <v>0.46180555555555552</v>
      </c>
      <c r="E7" s="3">
        <f t="shared" si="0"/>
        <v>0.55902777777777779</v>
      </c>
      <c r="F7" s="3">
        <f t="shared" si="0"/>
        <v>0.67013888888888884</v>
      </c>
      <c r="G7" s="3">
        <f t="shared" si="0"/>
        <v>0.76041666666666663</v>
      </c>
      <c r="I7" s="6" t="s">
        <v>75</v>
      </c>
      <c r="J7" s="3">
        <f t="shared" si="4"/>
        <v>0.32708333333333334</v>
      </c>
      <c r="K7" s="3">
        <f t="shared" si="3"/>
        <v>0.42083333333333334</v>
      </c>
      <c r="L7" s="3">
        <f t="shared" si="3"/>
        <v>0.50416666666666665</v>
      </c>
      <c r="M7" s="3">
        <f t="shared" si="3"/>
        <v>0.60138888888888886</v>
      </c>
      <c r="N7" s="3">
        <f t="shared" si="3"/>
        <v>0.71250000000000002</v>
      </c>
      <c r="O7" s="3">
        <f t="shared" si="3"/>
        <v>0.80972222222222223</v>
      </c>
    </row>
    <row r="8" spans="1:15">
      <c r="A8" s="6" t="s">
        <v>55</v>
      </c>
      <c r="B8" s="3">
        <f>B7+TIME(0,3,0)</f>
        <v>0.29027777777777775</v>
      </c>
      <c r="C8" s="3">
        <f t="shared" ref="C8:F8" si="5">C7+TIME(0,3,0)</f>
        <v>0.38055555555555554</v>
      </c>
      <c r="D8" s="3">
        <f t="shared" si="5"/>
        <v>0.46388888888888885</v>
      </c>
      <c r="E8" s="3">
        <f t="shared" si="5"/>
        <v>0.56111111111111112</v>
      </c>
      <c r="F8" s="3">
        <f t="shared" si="5"/>
        <v>0.67222222222222217</v>
      </c>
      <c r="G8" s="3">
        <f>G7+TIME(0,3,0)</f>
        <v>0.76249999999999996</v>
      </c>
      <c r="I8" s="6" t="s">
        <v>82</v>
      </c>
      <c r="J8" s="3">
        <f t="shared" si="4"/>
        <v>0.32777777777777778</v>
      </c>
      <c r="K8" s="3">
        <f t="shared" si="3"/>
        <v>0.42152777777777778</v>
      </c>
      <c r="L8" s="3">
        <f t="shared" si="3"/>
        <v>0.50486111111111109</v>
      </c>
      <c r="M8" s="3">
        <f t="shared" si="3"/>
        <v>0.6020833333333333</v>
      </c>
      <c r="N8" s="3">
        <f t="shared" si="3"/>
        <v>0.71319444444444446</v>
      </c>
      <c r="O8" s="3">
        <f t="shared" si="3"/>
        <v>0.81041666666666667</v>
      </c>
    </row>
    <row r="9" spans="1:15">
      <c r="A9" s="6" t="s">
        <v>56</v>
      </c>
      <c r="B9" s="3">
        <f>B8+TIME(0,1,0)</f>
        <v>0.29097222222222219</v>
      </c>
      <c r="C9" s="3">
        <f t="shared" ref="C9:F9" si="6">C8+TIME(0,1,0)</f>
        <v>0.38124999999999998</v>
      </c>
      <c r="D9" s="3">
        <f t="shared" si="6"/>
        <v>0.46458333333333329</v>
      </c>
      <c r="E9" s="3">
        <f t="shared" si="6"/>
        <v>0.56180555555555556</v>
      </c>
      <c r="F9" s="3">
        <f t="shared" si="6"/>
        <v>0.67291666666666661</v>
      </c>
      <c r="G9" s="3">
        <f>G8+TIME(0,1,0)</f>
        <v>0.7631944444444444</v>
      </c>
      <c r="I9" s="6" t="s">
        <v>73</v>
      </c>
      <c r="J9" s="3">
        <f>J8+TIME(0,0,0)</f>
        <v>0.32777777777777778</v>
      </c>
      <c r="K9" s="3">
        <f t="shared" ref="K9:O9" si="7">K8+TIME(0,0,0)</f>
        <v>0.42152777777777778</v>
      </c>
      <c r="L9" s="3">
        <f t="shared" si="7"/>
        <v>0.50486111111111109</v>
      </c>
      <c r="M9" s="3">
        <f t="shared" si="7"/>
        <v>0.6020833333333333</v>
      </c>
      <c r="N9" s="3">
        <f t="shared" si="7"/>
        <v>0.71319444444444446</v>
      </c>
      <c r="O9" s="3">
        <f t="shared" si="7"/>
        <v>0.81041666666666667</v>
      </c>
    </row>
    <row r="10" spans="1:15">
      <c r="A10" s="6" t="s">
        <v>57</v>
      </c>
      <c r="B10" s="3">
        <f>B9+TIME(0,0,0)</f>
        <v>0.29097222222222219</v>
      </c>
      <c r="C10" s="3">
        <f t="shared" ref="C10:F10" si="8">C9+TIME(0,0,0)</f>
        <v>0.38124999999999998</v>
      </c>
      <c r="D10" s="3">
        <f t="shared" si="8"/>
        <v>0.46458333333333329</v>
      </c>
      <c r="E10" s="3">
        <f t="shared" si="8"/>
        <v>0.56180555555555556</v>
      </c>
      <c r="F10" s="3">
        <f t="shared" si="8"/>
        <v>0.67291666666666661</v>
      </c>
      <c r="G10" s="3">
        <f>G9+TIME(0,0,0)</f>
        <v>0.7631944444444444</v>
      </c>
      <c r="I10" s="6" t="s">
        <v>72</v>
      </c>
      <c r="J10" s="3">
        <f>J9+TIME(0,2,0)</f>
        <v>0.32916666666666666</v>
      </c>
      <c r="K10" s="3">
        <f t="shared" ref="K10:O12" si="9">K9+TIME(0,2,0)</f>
        <v>0.42291666666666666</v>
      </c>
      <c r="L10" s="3">
        <f t="shared" si="9"/>
        <v>0.50624999999999998</v>
      </c>
      <c r="M10" s="3">
        <f t="shared" si="9"/>
        <v>0.60347222222222219</v>
      </c>
      <c r="N10" s="3">
        <f t="shared" si="9"/>
        <v>0.71458333333333335</v>
      </c>
      <c r="O10" s="3">
        <f t="shared" si="9"/>
        <v>0.81180555555555556</v>
      </c>
    </row>
    <row r="11" spans="1:15">
      <c r="A11" s="6" t="s">
        <v>58</v>
      </c>
      <c r="B11" s="3">
        <f>B10+TIME(0,1,0)</f>
        <v>0.29166666666666663</v>
      </c>
      <c r="C11" s="3">
        <f t="shared" ref="C11:G15" si="10">C10+TIME(0,1,0)</f>
        <v>0.38194444444444442</v>
      </c>
      <c r="D11" s="3">
        <f t="shared" si="10"/>
        <v>0.46527777777777773</v>
      </c>
      <c r="E11" s="3">
        <f t="shared" si="10"/>
        <v>0.5625</v>
      </c>
      <c r="F11" s="3">
        <f t="shared" si="10"/>
        <v>0.67361111111111105</v>
      </c>
      <c r="G11" s="3">
        <f>G10+TIME(0,1,0)</f>
        <v>0.76388888888888884</v>
      </c>
      <c r="I11" s="6" t="s">
        <v>71</v>
      </c>
      <c r="J11" s="3">
        <f t="shared" ref="J11:J12" si="11">J10+TIME(0,2,0)</f>
        <v>0.33055555555555555</v>
      </c>
      <c r="K11" s="3">
        <f t="shared" si="9"/>
        <v>0.42430555555555555</v>
      </c>
      <c r="L11" s="3">
        <f t="shared" si="9"/>
        <v>0.50763888888888886</v>
      </c>
      <c r="M11" s="3">
        <f t="shared" si="9"/>
        <v>0.60486111111111107</v>
      </c>
      <c r="N11" s="3">
        <f t="shared" si="9"/>
        <v>0.71597222222222223</v>
      </c>
      <c r="O11" s="3">
        <f t="shared" si="9"/>
        <v>0.81319444444444444</v>
      </c>
    </row>
    <row r="12" spans="1:15">
      <c r="A12" s="6" t="s">
        <v>59</v>
      </c>
      <c r="B12" s="3">
        <f t="shared" ref="B12:B15" si="12">B11+TIME(0,1,0)</f>
        <v>0.29236111111111107</v>
      </c>
      <c r="C12" s="3">
        <f t="shared" si="10"/>
        <v>0.38263888888888886</v>
      </c>
      <c r="D12" s="3">
        <f t="shared" si="10"/>
        <v>0.46597222222222218</v>
      </c>
      <c r="E12" s="3">
        <f t="shared" si="10"/>
        <v>0.56319444444444444</v>
      </c>
      <c r="F12" s="3">
        <f t="shared" si="10"/>
        <v>0.67430555555555549</v>
      </c>
      <c r="G12" s="3">
        <f t="shared" si="10"/>
        <v>0.76458333333333328</v>
      </c>
      <c r="I12" s="6" t="s">
        <v>70</v>
      </c>
      <c r="J12" s="3">
        <f t="shared" si="11"/>
        <v>0.33194444444444443</v>
      </c>
      <c r="K12" s="3">
        <f t="shared" si="9"/>
        <v>0.42569444444444443</v>
      </c>
      <c r="L12" s="3">
        <f t="shared" si="9"/>
        <v>0.50902777777777775</v>
      </c>
      <c r="M12" s="3">
        <f t="shared" si="9"/>
        <v>0.60624999999999996</v>
      </c>
      <c r="N12" s="3">
        <f t="shared" si="9"/>
        <v>0.71736111111111112</v>
      </c>
      <c r="O12" s="3">
        <f t="shared" si="9"/>
        <v>0.81458333333333333</v>
      </c>
    </row>
    <row r="13" spans="1:15">
      <c r="A13" s="6" t="s">
        <v>60</v>
      </c>
      <c r="B13" s="3">
        <f t="shared" si="12"/>
        <v>0.29305555555555551</v>
      </c>
      <c r="C13" s="3">
        <f t="shared" si="10"/>
        <v>0.3833333333333333</v>
      </c>
      <c r="D13" s="3">
        <f t="shared" si="10"/>
        <v>0.46666666666666662</v>
      </c>
      <c r="E13" s="3">
        <f t="shared" si="10"/>
        <v>0.56388888888888888</v>
      </c>
      <c r="F13" s="3">
        <f t="shared" si="10"/>
        <v>0.67499999999999993</v>
      </c>
      <c r="G13" s="3">
        <f t="shared" si="10"/>
        <v>0.76527777777777772</v>
      </c>
      <c r="I13" s="6" t="s">
        <v>69</v>
      </c>
      <c r="J13" s="3">
        <f>J12+TIME(0,1,0)</f>
        <v>0.33263888888888887</v>
      </c>
      <c r="K13" s="3">
        <f t="shared" ref="K13:O19" si="13">K12+TIME(0,1,0)</f>
        <v>0.42638888888888887</v>
      </c>
      <c r="L13" s="3">
        <f t="shared" si="13"/>
        <v>0.50972222222222219</v>
      </c>
      <c r="M13" s="3">
        <f t="shared" si="13"/>
        <v>0.6069444444444444</v>
      </c>
      <c r="N13" s="3">
        <f t="shared" si="13"/>
        <v>0.71805555555555556</v>
      </c>
      <c r="O13" s="3">
        <f t="shared" si="13"/>
        <v>0.81527777777777777</v>
      </c>
    </row>
    <row r="14" spans="1:15">
      <c r="A14" s="6" t="s">
        <v>61</v>
      </c>
      <c r="B14" s="3">
        <f t="shared" si="12"/>
        <v>0.29374999999999996</v>
      </c>
      <c r="C14" s="3">
        <f t="shared" si="10"/>
        <v>0.38402777777777775</v>
      </c>
      <c r="D14" s="3">
        <f t="shared" si="10"/>
        <v>0.46736111111111106</v>
      </c>
      <c r="E14" s="3">
        <f t="shared" si="10"/>
        <v>0.56458333333333333</v>
      </c>
      <c r="F14" s="3">
        <f t="shared" si="10"/>
        <v>0.67569444444444438</v>
      </c>
      <c r="G14" s="3">
        <f t="shared" si="10"/>
        <v>0.76597222222222217</v>
      </c>
      <c r="I14" s="6" t="s">
        <v>83</v>
      </c>
      <c r="J14" s="3">
        <f t="shared" ref="J14:J31" si="14">J13+TIME(0,1,0)</f>
        <v>0.33333333333333331</v>
      </c>
      <c r="K14" s="3">
        <f t="shared" si="13"/>
        <v>0.42708333333333331</v>
      </c>
      <c r="L14" s="3">
        <f t="shared" si="13"/>
        <v>0.51041666666666663</v>
      </c>
      <c r="M14" s="3">
        <f t="shared" si="13"/>
        <v>0.60763888888888884</v>
      </c>
      <c r="N14" s="3">
        <f t="shared" si="13"/>
        <v>0.71875</v>
      </c>
      <c r="O14" s="3">
        <f t="shared" si="13"/>
        <v>0.81597222222222221</v>
      </c>
    </row>
    <row r="15" spans="1:15">
      <c r="A15" s="6" t="s">
        <v>62</v>
      </c>
      <c r="B15" s="3">
        <f t="shared" si="12"/>
        <v>0.2944444444444444</v>
      </c>
      <c r="C15" s="3">
        <f t="shared" si="10"/>
        <v>0.38472222222222219</v>
      </c>
      <c r="D15" s="3">
        <f t="shared" si="10"/>
        <v>0.4680555555555555</v>
      </c>
      <c r="E15" s="3">
        <f t="shared" si="10"/>
        <v>0.56527777777777777</v>
      </c>
      <c r="F15" s="3">
        <f t="shared" si="10"/>
        <v>0.67638888888888882</v>
      </c>
      <c r="G15" s="3">
        <f t="shared" si="10"/>
        <v>0.76666666666666661</v>
      </c>
      <c r="I15" s="6" t="s">
        <v>67</v>
      </c>
      <c r="J15" s="3">
        <f t="shared" si="14"/>
        <v>0.33402777777777776</v>
      </c>
      <c r="K15" s="3">
        <f t="shared" si="13"/>
        <v>0.42777777777777776</v>
      </c>
      <c r="L15" s="3">
        <f t="shared" si="13"/>
        <v>0.51111111111111107</v>
      </c>
      <c r="M15" s="3">
        <f t="shared" si="13"/>
        <v>0.60833333333333328</v>
      </c>
      <c r="N15" s="3">
        <f t="shared" si="13"/>
        <v>0.71944444444444444</v>
      </c>
      <c r="O15" s="3">
        <f t="shared" si="13"/>
        <v>0.81666666666666665</v>
      </c>
    </row>
    <row r="16" spans="1:15">
      <c r="A16" s="6" t="s">
        <v>63</v>
      </c>
      <c r="B16" s="3">
        <f>B15+TIME(0,2,0)</f>
        <v>0.29583333333333328</v>
      </c>
      <c r="C16" s="3">
        <f t="shared" ref="C16:F16" si="15">C15+TIME(0,2,0)</f>
        <v>0.38611111111111107</v>
      </c>
      <c r="D16" s="3">
        <f t="shared" si="15"/>
        <v>0.46944444444444439</v>
      </c>
      <c r="E16" s="3">
        <f t="shared" si="15"/>
        <v>0.56666666666666665</v>
      </c>
      <c r="F16" s="3">
        <f t="shared" si="15"/>
        <v>0.6777777777777777</v>
      </c>
      <c r="G16" s="3">
        <f>G15+TIME(0,2,0)</f>
        <v>0.76805555555555549</v>
      </c>
      <c r="I16" s="6" t="s">
        <v>66</v>
      </c>
      <c r="J16" s="3">
        <f t="shared" si="14"/>
        <v>0.3347222222222222</v>
      </c>
      <c r="K16" s="3">
        <f t="shared" si="13"/>
        <v>0.4284722222222222</v>
      </c>
      <c r="L16" s="3">
        <f t="shared" si="13"/>
        <v>0.51180555555555551</v>
      </c>
      <c r="M16" s="3">
        <f t="shared" si="13"/>
        <v>0.60902777777777772</v>
      </c>
      <c r="N16" s="3">
        <f t="shared" si="13"/>
        <v>0.72013888888888888</v>
      </c>
      <c r="O16" s="3">
        <f t="shared" si="13"/>
        <v>0.81736111111111109</v>
      </c>
    </row>
    <row r="17" spans="1:15">
      <c r="A17" s="6" t="s">
        <v>64</v>
      </c>
      <c r="B17" s="3">
        <f>B16+TIME(0,1,0)</f>
        <v>0.29652777777777772</v>
      </c>
      <c r="C17" s="3">
        <f t="shared" ref="C17:G22" si="16">C16+TIME(0,1,0)</f>
        <v>0.38680555555555551</v>
      </c>
      <c r="D17" s="3">
        <f t="shared" si="16"/>
        <v>0.47013888888888883</v>
      </c>
      <c r="E17" s="3">
        <f t="shared" si="16"/>
        <v>0.56736111111111109</v>
      </c>
      <c r="F17" s="3">
        <f t="shared" si="16"/>
        <v>0.67847222222222214</v>
      </c>
      <c r="G17" s="3">
        <f>G16+TIME(0,1,0)</f>
        <v>0.76874999999999993</v>
      </c>
      <c r="I17" s="6" t="s">
        <v>65</v>
      </c>
      <c r="J17" s="3">
        <f t="shared" si="14"/>
        <v>0.33541666666666664</v>
      </c>
      <c r="K17" s="3">
        <f t="shared" si="13"/>
        <v>0.42916666666666664</v>
      </c>
      <c r="L17" s="3">
        <f t="shared" si="13"/>
        <v>0.51249999999999996</v>
      </c>
      <c r="M17" s="3">
        <f t="shared" si="13"/>
        <v>0.60972222222222217</v>
      </c>
      <c r="N17" s="3">
        <f t="shared" si="13"/>
        <v>0.72083333333333333</v>
      </c>
      <c r="O17" s="3">
        <f t="shared" si="13"/>
        <v>0.81805555555555554</v>
      </c>
    </row>
    <row r="18" spans="1:15">
      <c r="A18" s="6" t="s">
        <v>65</v>
      </c>
      <c r="B18" s="3">
        <f t="shared" ref="B18:B22" si="17">B17+TIME(0,1,0)</f>
        <v>0.29722222222222217</v>
      </c>
      <c r="C18" s="3">
        <f t="shared" si="16"/>
        <v>0.38749999999999996</v>
      </c>
      <c r="D18" s="3">
        <f t="shared" si="16"/>
        <v>0.47083333333333327</v>
      </c>
      <c r="E18" s="3">
        <f t="shared" si="16"/>
        <v>0.56805555555555554</v>
      </c>
      <c r="F18" s="3">
        <f t="shared" si="16"/>
        <v>0.67916666666666659</v>
      </c>
      <c r="G18" s="3">
        <f t="shared" si="16"/>
        <v>0.76944444444444438</v>
      </c>
      <c r="I18" s="6" t="s">
        <v>64</v>
      </c>
      <c r="J18" s="3">
        <f t="shared" si="14"/>
        <v>0.33611111111111108</v>
      </c>
      <c r="K18" s="3">
        <f t="shared" si="13"/>
        <v>0.42986111111111108</v>
      </c>
      <c r="L18" s="3">
        <f t="shared" si="13"/>
        <v>0.5131944444444444</v>
      </c>
      <c r="M18" s="3">
        <f t="shared" si="13"/>
        <v>0.61041666666666661</v>
      </c>
      <c r="N18" s="3">
        <f t="shared" si="13"/>
        <v>0.72152777777777777</v>
      </c>
      <c r="O18" s="3">
        <f t="shared" si="13"/>
        <v>0.81874999999999998</v>
      </c>
    </row>
    <row r="19" spans="1:15">
      <c r="A19" s="6" t="s">
        <v>66</v>
      </c>
      <c r="B19" s="3">
        <f t="shared" si="17"/>
        <v>0.29791666666666661</v>
      </c>
      <c r="C19" s="3">
        <f t="shared" si="16"/>
        <v>0.3881944444444444</v>
      </c>
      <c r="D19" s="3">
        <f t="shared" si="16"/>
        <v>0.47152777777777771</v>
      </c>
      <c r="E19" s="3">
        <f t="shared" si="16"/>
        <v>0.56874999999999998</v>
      </c>
      <c r="F19" s="3">
        <f t="shared" si="16"/>
        <v>0.67986111111111103</v>
      </c>
      <c r="G19" s="3">
        <f t="shared" si="16"/>
        <v>0.77013888888888882</v>
      </c>
      <c r="I19" s="6" t="s">
        <v>63</v>
      </c>
      <c r="J19" s="3">
        <f t="shared" si="14"/>
        <v>0.33680555555555552</v>
      </c>
      <c r="K19" s="3">
        <f t="shared" si="13"/>
        <v>0.43055555555555552</v>
      </c>
      <c r="L19" s="3">
        <f t="shared" si="13"/>
        <v>0.51388888888888884</v>
      </c>
      <c r="M19" s="3">
        <f t="shared" si="13"/>
        <v>0.61111111111111105</v>
      </c>
      <c r="N19" s="3">
        <f t="shared" si="13"/>
        <v>0.72222222222222221</v>
      </c>
      <c r="O19" s="3">
        <f t="shared" si="13"/>
        <v>0.81944444444444442</v>
      </c>
    </row>
    <row r="20" spans="1:15">
      <c r="A20" s="6" t="s">
        <v>67</v>
      </c>
      <c r="B20" s="3">
        <f t="shared" si="17"/>
        <v>0.29861111111111105</v>
      </c>
      <c r="C20" s="3">
        <f t="shared" si="16"/>
        <v>0.38888888888888884</v>
      </c>
      <c r="D20" s="3">
        <f t="shared" si="16"/>
        <v>0.47222222222222215</v>
      </c>
      <c r="E20" s="3">
        <f t="shared" si="16"/>
        <v>0.56944444444444442</v>
      </c>
      <c r="F20" s="3">
        <f t="shared" si="16"/>
        <v>0.68055555555555547</v>
      </c>
      <c r="G20" s="3">
        <f t="shared" si="16"/>
        <v>0.77083333333333326</v>
      </c>
      <c r="I20" s="6" t="s">
        <v>62</v>
      </c>
      <c r="J20" s="3">
        <f>J19+TIME(0,2,0)</f>
        <v>0.33819444444444441</v>
      </c>
      <c r="K20" s="3">
        <f t="shared" ref="K20:O20" si="18">K19+TIME(0,2,0)</f>
        <v>0.43194444444444441</v>
      </c>
      <c r="L20" s="3">
        <f t="shared" si="18"/>
        <v>0.51527777777777772</v>
      </c>
      <c r="M20" s="3">
        <f t="shared" si="18"/>
        <v>0.61249999999999993</v>
      </c>
      <c r="N20" s="3">
        <f t="shared" si="18"/>
        <v>0.72361111111111109</v>
      </c>
      <c r="O20" s="3">
        <f t="shared" si="18"/>
        <v>0.8208333333333333</v>
      </c>
    </row>
    <row r="21" spans="1:15">
      <c r="A21" s="6" t="s">
        <v>68</v>
      </c>
      <c r="B21" s="3">
        <f t="shared" si="17"/>
        <v>0.29930555555555549</v>
      </c>
      <c r="C21" s="3">
        <f t="shared" si="16"/>
        <v>0.38958333333333328</v>
      </c>
      <c r="D21" s="3">
        <f t="shared" si="16"/>
        <v>0.4729166666666666</v>
      </c>
      <c r="E21" s="3">
        <f t="shared" si="16"/>
        <v>0.57013888888888886</v>
      </c>
      <c r="F21" s="3">
        <f t="shared" si="16"/>
        <v>0.68124999999999991</v>
      </c>
      <c r="G21" s="3">
        <f t="shared" si="16"/>
        <v>0.7715277777777777</v>
      </c>
      <c r="I21" s="6" t="s">
        <v>61</v>
      </c>
      <c r="J21" s="3">
        <f t="shared" si="14"/>
        <v>0.33888888888888885</v>
      </c>
      <c r="K21" s="3">
        <f t="shared" ref="K21:K25" si="19">K20+TIME(0,1,0)</f>
        <v>0.43263888888888885</v>
      </c>
      <c r="L21" s="3">
        <f t="shared" ref="L21:L25" si="20">L20+TIME(0,1,0)</f>
        <v>0.51597222222222217</v>
      </c>
      <c r="M21" s="3">
        <f t="shared" ref="M21:M25" si="21">M20+TIME(0,1,0)</f>
        <v>0.61319444444444438</v>
      </c>
      <c r="N21" s="3">
        <f t="shared" ref="N21:N25" si="22">N20+TIME(0,1,0)</f>
        <v>0.72430555555555554</v>
      </c>
      <c r="O21" s="3">
        <f t="shared" ref="O21:O25" si="23">O20+TIME(0,1,0)</f>
        <v>0.82152777777777775</v>
      </c>
    </row>
    <row r="22" spans="1:15">
      <c r="A22" s="6" t="s">
        <v>69</v>
      </c>
      <c r="B22" s="3">
        <f t="shared" si="17"/>
        <v>0.29999999999999993</v>
      </c>
      <c r="C22" s="3">
        <f t="shared" si="16"/>
        <v>0.39027777777777772</v>
      </c>
      <c r="D22" s="3">
        <f t="shared" si="16"/>
        <v>0.47361111111111104</v>
      </c>
      <c r="E22" s="3">
        <f t="shared" si="16"/>
        <v>0.5708333333333333</v>
      </c>
      <c r="F22" s="3">
        <f t="shared" si="16"/>
        <v>0.68194444444444435</v>
      </c>
      <c r="G22" s="3">
        <f t="shared" si="16"/>
        <v>0.77222222222222214</v>
      </c>
      <c r="I22" s="6" t="s">
        <v>60</v>
      </c>
      <c r="J22" s="3">
        <f t="shared" si="14"/>
        <v>0.33958333333333329</v>
      </c>
      <c r="K22" s="3">
        <f t="shared" si="19"/>
        <v>0.43333333333333329</v>
      </c>
      <c r="L22" s="3">
        <f t="shared" si="20"/>
        <v>0.51666666666666661</v>
      </c>
      <c r="M22" s="3">
        <f t="shared" si="21"/>
        <v>0.61388888888888882</v>
      </c>
      <c r="N22" s="3">
        <f t="shared" si="22"/>
        <v>0.72499999999999998</v>
      </c>
      <c r="O22" s="3">
        <f t="shared" si="23"/>
        <v>0.82222222222222219</v>
      </c>
    </row>
    <row r="23" spans="1:15">
      <c r="A23" s="6" t="s">
        <v>70</v>
      </c>
      <c r="B23" s="3">
        <f>B22+TIME(0,2,0)</f>
        <v>0.30138888888888882</v>
      </c>
      <c r="C23" s="3">
        <f t="shared" ref="C23:F24" si="24">C22+TIME(0,2,0)</f>
        <v>0.39166666666666661</v>
      </c>
      <c r="D23" s="3">
        <f t="shared" si="24"/>
        <v>0.47499999999999992</v>
      </c>
      <c r="E23" s="3">
        <f t="shared" si="24"/>
        <v>0.57222222222222219</v>
      </c>
      <c r="F23" s="3">
        <f t="shared" si="24"/>
        <v>0.68333333333333324</v>
      </c>
      <c r="G23" s="3">
        <f>G22+TIME(0,2,0)</f>
        <v>0.77361111111111103</v>
      </c>
      <c r="I23" s="6" t="s">
        <v>59</v>
      </c>
      <c r="J23" s="3">
        <f t="shared" si="14"/>
        <v>0.34027777777777773</v>
      </c>
      <c r="K23" s="3">
        <f t="shared" si="19"/>
        <v>0.43402777777777773</v>
      </c>
      <c r="L23" s="3">
        <f t="shared" si="20"/>
        <v>0.51736111111111105</v>
      </c>
      <c r="M23" s="3">
        <f t="shared" si="21"/>
        <v>0.61458333333333326</v>
      </c>
      <c r="N23" s="3">
        <f t="shared" si="22"/>
        <v>0.72569444444444442</v>
      </c>
      <c r="O23" s="3">
        <f t="shared" si="23"/>
        <v>0.82291666666666663</v>
      </c>
    </row>
    <row r="24" spans="1:15">
      <c r="A24" s="6" t="s">
        <v>71</v>
      </c>
      <c r="B24" s="3">
        <f>B23+TIME(0,2,0)</f>
        <v>0.3027777777777777</v>
      </c>
      <c r="C24" s="3">
        <f t="shared" si="24"/>
        <v>0.39305555555555549</v>
      </c>
      <c r="D24" s="3">
        <f t="shared" si="24"/>
        <v>0.47638888888888881</v>
      </c>
      <c r="E24" s="3">
        <f t="shared" si="24"/>
        <v>0.57361111111111107</v>
      </c>
      <c r="F24" s="3">
        <f t="shared" si="24"/>
        <v>0.68472222222222212</v>
      </c>
      <c r="G24" s="3">
        <f>G23+TIME(0,2,0)</f>
        <v>0.77499999999999991</v>
      </c>
      <c r="I24" s="6" t="s">
        <v>84</v>
      </c>
      <c r="J24" s="3">
        <f t="shared" si="14"/>
        <v>0.34097222222222218</v>
      </c>
      <c r="K24" s="3">
        <f t="shared" si="19"/>
        <v>0.43472222222222218</v>
      </c>
      <c r="L24" s="3">
        <f t="shared" si="20"/>
        <v>0.51805555555555549</v>
      </c>
      <c r="M24" s="3">
        <f t="shared" si="21"/>
        <v>0.6152777777777777</v>
      </c>
      <c r="N24" s="3">
        <f t="shared" si="22"/>
        <v>0.72638888888888886</v>
      </c>
      <c r="O24" s="3">
        <f t="shared" si="23"/>
        <v>0.82361111111111107</v>
      </c>
    </row>
    <row r="25" spans="1:15">
      <c r="A25" s="6" t="s">
        <v>72</v>
      </c>
      <c r="B25" s="3">
        <f>B24+TIME(0,1,0)</f>
        <v>0.30347222222222214</v>
      </c>
      <c r="C25" s="3">
        <f t="shared" ref="C25:F25" si="25">C24+TIME(0,1,0)</f>
        <v>0.39374999999999993</v>
      </c>
      <c r="D25" s="3">
        <f t="shared" si="25"/>
        <v>0.47708333333333325</v>
      </c>
      <c r="E25" s="3">
        <f t="shared" si="25"/>
        <v>0.57430555555555551</v>
      </c>
      <c r="F25" s="3">
        <f t="shared" si="25"/>
        <v>0.68541666666666656</v>
      </c>
      <c r="G25" s="3">
        <f>G24+TIME(0,1,0)</f>
        <v>0.77569444444444435</v>
      </c>
      <c r="I25" s="6" t="s">
        <v>57</v>
      </c>
      <c r="J25" s="3">
        <f t="shared" si="14"/>
        <v>0.34166666666666662</v>
      </c>
      <c r="K25" s="3">
        <f t="shared" si="19"/>
        <v>0.43541666666666662</v>
      </c>
      <c r="L25" s="3">
        <f t="shared" si="20"/>
        <v>0.51874999999999993</v>
      </c>
      <c r="M25" s="3">
        <f t="shared" si="21"/>
        <v>0.61597222222222214</v>
      </c>
      <c r="N25" s="3">
        <f t="shared" si="22"/>
        <v>0.7270833333333333</v>
      </c>
      <c r="O25" s="3">
        <f t="shared" si="23"/>
        <v>0.82430555555555551</v>
      </c>
    </row>
    <row r="26" spans="1:15">
      <c r="A26" s="6" t="s">
        <v>73</v>
      </c>
      <c r="B26" s="3">
        <f>B25+TIME(0,2,0)</f>
        <v>0.30486111111111103</v>
      </c>
      <c r="C26" s="3">
        <f t="shared" ref="C26:F26" si="26">C25+TIME(0,2,0)</f>
        <v>0.39513888888888882</v>
      </c>
      <c r="D26" s="3">
        <f t="shared" si="26"/>
        <v>0.47847222222222213</v>
      </c>
      <c r="E26" s="3">
        <f t="shared" si="26"/>
        <v>0.5756944444444444</v>
      </c>
      <c r="F26" s="3">
        <f t="shared" si="26"/>
        <v>0.68680555555555545</v>
      </c>
      <c r="G26" s="3">
        <f>G25+TIME(0,2,0)</f>
        <v>0.77708333333333324</v>
      </c>
      <c r="I26" s="6" t="s">
        <v>56</v>
      </c>
      <c r="J26" s="3">
        <f>J25+TIME(0,0,0)</f>
        <v>0.34166666666666662</v>
      </c>
      <c r="K26" s="3">
        <f t="shared" ref="K26:O26" si="27">K25+TIME(0,0,0)</f>
        <v>0.43541666666666662</v>
      </c>
      <c r="L26" s="3">
        <f t="shared" si="27"/>
        <v>0.51874999999999993</v>
      </c>
      <c r="M26" s="3">
        <f t="shared" si="27"/>
        <v>0.61597222222222214</v>
      </c>
      <c r="N26" s="3">
        <f t="shared" si="27"/>
        <v>0.7270833333333333</v>
      </c>
      <c r="O26" s="3">
        <f t="shared" si="27"/>
        <v>0.82430555555555551</v>
      </c>
    </row>
    <row r="27" spans="1:15">
      <c r="A27" s="6" t="s">
        <v>74</v>
      </c>
      <c r="B27" s="3">
        <f>B26+TIME(0,0,0)</f>
        <v>0.30486111111111103</v>
      </c>
      <c r="C27" s="3">
        <f t="shared" ref="C27:F27" si="28">C26+TIME(0,0,0)</f>
        <v>0.39513888888888882</v>
      </c>
      <c r="D27" s="3">
        <f t="shared" si="28"/>
        <v>0.47847222222222213</v>
      </c>
      <c r="E27" s="3">
        <f t="shared" si="28"/>
        <v>0.5756944444444444</v>
      </c>
      <c r="F27" s="3">
        <f t="shared" si="28"/>
        <v>0.68680555555555545</v>
      </c>
      <c r="G27" s="3">
        <f>G26+TIME(0,0,0)</f>
        <v>0.77708333333333324</v>
      </c>
      <c r="I27" s="6" t="s">
        <v>55</v>
      </c>
      <c r="J27" s="3">
        <f t="shared" si="14"/>
        <v>0.34236111111111106</v>
      </c>
      <c r="K27" s="3">
        <f t="shared" ref="K27" si="29">K26+TIME(0,1,0)</f>
        <v>0.43611111111111106</v>
      </c>
      <c r="L27" s="3">
        <f t="shared" ref="L27" si="30">L26+TIME(0,1,0)</f>
        <v>0.51944444444444438</v>
      </c>
      <c r="M27" s="3">
        <f t="shared" ref="M27" si="31">M26+TIME(0,1,0)</f>
        <v>0.61666666666666659</v>
      </c>
      <c r="N27" s="3">
        <f t="shared" ref="N27" si="32">N26+TIME(0,1,0)</f>
        <v>0.72777777777777775</v>
      </c>
      <c r="O27" s="3">
        <f t="shared" ref="O27" si="33">O26+TIME(0,1,0)</f>
        <v>0.82499999999999996</v>
      </c>
    </row>
    <row r="28" spans="1:15">
      <c r="A28" s="6" t="s">
        <v>75</v>
      </c>
      <c r="B28" s="3">
        <f>B27+TIME(0,1,0)</f>
        <v>0.30555555555555547</v>
      </c>
      <c r="C28" s="3">
        <f t="shared" ref="C28:G30" si="34">C27+TIME(0,1,0)</f>
        <v>0.39583333333333326</v>
      </c>
      <c r="D28" s="3">
        <f t="shared" si="34"/>
        <v>0.47916666666666657</v>
      </c>
      <c r="E28" s="3">
        <f t="shared" si="34"/>
        <v>0.57638888888888884</v>
      </c>
      <c r="F28" s="3">
        <f t="shared" si="34"/>
        <v>0.68749999999999989</v>
      </c>
      <c r="G28" s="3">
        <f>G27+TIME(0,1,0)</f>
        <v>0.77777777777777768</v>
      </c>
      <c r="I28" s="6" t="s">
        <v>54</v>
      </c>
      <c r="J28" s="3">
        <f>J27+TIME(0,3,0)</f>
        <v>0.34444444444444439</v>
      </c>
      <c r="K28" s="3">
        <f t="shared" ref="K28:O28" si="35">K27+TIME(0,3,0)</f>
        <v>0.43819444444444439</v>
      </c>
      <c r="L28" s="3">
        <f t="shared" si="35"/>
        <v>0.5215277777777777</v>
      </c>
      <c r="M28" s="3">
        <f t="shared" si="35"/>
        <v>0.61874999999999991</v>
      </c>
      <c r="N28" s="3">
        <f t="shared" si="35"/>
        <v>0.72986111111111107</v>
      </c>
      <c r="O28" s="3">
        <f t="shared" si="35"/>
        <v>0.82708333333333328</v>
      </c>
    </row>
    <row r="29" spans="1:15">
      <c r="A29" s="6" t="s">
        <v>76</v>
      </c>
      <c r="B29" s="3">
        <f t="shared" ref="B29:B30" si="36">B28+TIME(0,1,0)</f>
        <v>0.30624999999999991</v>
      </c>
      <c r="C29" s="3">
        <f t="shared" si="34"/>
        <v>0.3965277777777777</v>
      </c>
      <c r="D29" s="3">
        <f t="shared" si="34"/>
        <v>0.47986111111111102</v>
      </c>
      <c r="E29" s="3">
        <f t="shared" si="34"/>
        <v>0.57708333333333328</v>
      </c>
      <c r="F29" s="3">
        <f t="shared" si="34"/>
        <v>0.68819444444444433</v>
      </c>
      <c r="G29" s="3">
        <f t="shared" si="34"/>
        <v>0.77847222222222212</v>
      </c>
      <c r="I29" s="6" t="s">
        <v>53</v>
      </c>
      <c r="J29" s="3">
        <f t="shared" si="14"/>
        <v>0.34513888888888883</v>
      </c>
      <c r="K29" s="3">
        <f t="shared" ref="K29:K31" si="37">K28+TIME(0,1,0)</f>
        <v>0.43888888888888883</v>
      </c>
      <c r="L29" s="3">
        <f t="shared" ref="L29:L31" si="38">L28+TIME(0,1,0)</f>
        <v>0.52222222222222214</v>
      </c>
      <c r="M29" s="3">
        <f t="shared" ref="M29:M31" si="39">M28+TIME(0,1,0)</f>
        <v>0.61944444444444435</v>
      </c>
      <c r="N29" s="3">
        <f t="shared" ref="N29:N31" si="40">N28+TIME(0,1,0)</f>
        <v>0.73055555555555551</v>
      </c>
      <c r="O29" s="3">
        <f t="shared" ref="O29:O31" si="41">O28+TIME(0,1,0)</f>
        <v>0.82777777777777772</v>
      </c>
    </row>
    <row r="30" spans="1:15">
      <c r="A30" s="6" t="s">
        <v>77</v>
      </c>
      <c r="B30" s="3">
        <f t="shared" si="36"/>
        <v>0.30694444444444435</v>
      </c>
      <c r="C30" s="3">
        <f t="shared" si="34"/>
        <v>0.39722222222222214</v>
      </c>
      <c r="D30" s="3">
        <f t="shared" si="34"/>
        <v>0.48055555555555546</v>
      </c>
      <c r="E30" s="3">
        <f t="shared" si="34"/>
        <v>0.57777777777777772</v>
      </c>
      <c r="F30" s="3">
        <f t="shared" si="34"/>
        <v>0.68888888888888877</v>
      </c>
      <c r="G30" s="3">
        <f t="shared" si="34"/>
        <v>0.77916666666666656</v>
      </c>
      <c r="I30" s="6" t="s">
        <v>31</v>
      </c>
      <c r="J30" s="3">
        <f t="shared" si="14"/>
        <v>0.34583333333333327</v>
      </c>
      <c r="K30" s="3">
        <f t="shared" si="37"/>
        <v>0.43958333333333327</v>
      </c>
      <c r="L30" s="3">
        <f t="shared" si="38"/>
        <v>0.52291666666666659</v>
      </c>
      <c r="M30" s="3">
        <f t="shared" si="39"/>
        <v>0.6201388888888888</v>
      </c>
      <c r="N30" s="3">
        <f t="shared" si="40"/>
        <v>0.73124999999999996</v>
      </c>
      <c r="O30" s="3">
        <f t="shared" si="41"/>
        <v>0.82847222222222217</v>
      </c>
    </row>
    <row r="31" spans="1:15">
      <c r="A31" s="6" t="s">
        <v>78</v>
      </c>
      <c r="B31" s="3">
        <f>B30+TIME(0,2,0)</f>
        <v>0.30833333333333324</v>
      </c>
      <c r="C31" s="3">
        <f t="shared" ref="C31:G32" si="42">C30+TIME(0,2,0)</f>
        <v>0.39861111111111103</v>
      </c>
      <c r="D31" s="3">
        <f t="shared" si="42"/>
        <v>0.48194444444444434</v>
      </c>
      <c r="E31" s="3">
        <f t="shared" si="42"/>
        <v>0.57916666666666661</v>
      </c>
      <c r="F31" s="3">
        <f t="shared" si="42"/>
        <v>0.69027777777777766</v>
      </c>
      <c r="G31" s="3">
        <f>G30+TIME(0,2,0)</f>
        <v>0.78055555555555545</v>
      </c>
      <c r="I31" s="6" t="s">
        <v>3</v>
      </c>
      <c r="J31" s="3">
        <f t="shared" si="14"/>
        <v>0.34652777777777771</v>
      </c>
      <c r="K31" s="3">
        <f t="shared" si="37"/>
        <v>0.44027777777777771</v>
      </c>
      <c r="L31" s="3">
        <f t="shared" si="38"/>
        <v>0.52361111111111103</v>
      </c>
      <c r="M31" s="3">
        <f t="shared" si="39"/>
        <v>0.62083333333333324</v>
      </c>
      <c r="N31" s="3">
        <f t="shared" si="40"/>
        <v>0.7319444444444444</v>
      </c>
      <c r="O31" s="3">
        <f t="shared" si="41"/>
        <v>0.82916666666666661</v>
      </c>
    </row>
    <row r="32" spans="1:15">
      <c r="A32" s="6" t="s">
        <v>79</v>
      </c>
      <c r="B32" s="3">
        <f t="shared" ref="B32" si="43">B31+TIME(0,2,0)</f>
        <v>0.30972222222222212</v>
      </c>
      <c r="C32" s="3">
        <f t="shared" si="42"/>
        <v>0.39999999999999991</v>
      </c>
      <c r="D32" s="3">
        <f t="shared" si="42"/>
        <v>0.48333333333333323</v>
      </c>
      <c r="E32" s="3">
        <f t="shared" si="42"/>
        <v>0.58055555555555549</v>
      </c>
      <c r="F32" s="3">
        <f t="shared" si="42"/>
        <v>0.69166666666666654</v>
      </c>
      <c r="G32" s="3">
        <f t="shared" si="42"/>
        <v>0.78194444444444433</v>
      </c>
      <c r="I32" s="6" t="s">
        <v>2</v>
      </c>
      <c r="J32" s="3">
        <f>J31+TIME(0,2,0)</f>
        <v>0.3479166666666666</v>
      </c>
      <c r="K32" s="3">
        <f t="shared" ref="K32:O32" si="44">K31+TIME(0,2,0)</f>
        <v>0.4416666666666666</v>
      </c>
      <c r="L32" s="3">
        <f t="shared" si="44"/>
        <v>0.52499999999999991</v>
      </c>
      <c r="M32" s="3">
        <f t="shared" si="44"/>
        <v>0.62222222222222212</v>
      </c>
      <c r="N32" s="3">
        <f t="shared" si="44"/>
        <v>0.73333333333333328</v>
      </c>
      <c r="O32" s="3">
        <f t="shared" si="44"/>
        <v>0.83055555555555549</v>
      </c>
    </row>
    <row r="33" spans="1:15">
      <c r="A33" s="6" t="s">
        <v>80</v>
      </c>
      <c r="B33" s="3">
        <f>B32+TIME(0,4,0)</f>
        <v>0.31249999999999989</v>
      </c>
      <c r="C33" s="3">
        <f t="shared" ref="C33:F33" si="45">C32+TIME(0,4,0)</f>
        <v>0.40277777777777768</v>
      </c>
      <c r="D33" s="3">
        <f t="shared" si="45"/>
        <v>0.48611111111111099</v>
      </c>
      <c r="E33" s="3">
        <f t="shared" si="45"/>
        <v>0.58333333333333326</v>
      </c>
      <c r="F33" s="3">
        <f t="shared" si="45"/>
        <v>0.69444444444444431</v>
      </c>
      <c r="G33" s="3">
        <f>G32+TIME(0,4,0)</f>
        <v>0.7847222222222221</v>
      </c>
      <c r="I33" s="6" t="s">
        <v>52</v>
      </c>
      <c r="J33" s="3">
        <f>J32+TIME(0,4,0)</f>
        <v>0.35069444444444436</v>
      </c>
      <c r="K33" s="3">
        <f t="shared" ref="K33:O33" si="46">K32+TIME(0,4,0)</f>
        <v>0.44444444444444436</v>
      </c>
      <c r="L33" s="3">
        <f t="shared" si="46"/>
        <v>0.52777777777777768</v>
      </c>
      <c r="M33" s="3">
        <f t="shared" si="46"/>
        <v>0.62499999999999989</v>
      </c>
      <c r="N33" s="3">
        <f t="shared" si="46"/>
        <v>0.73611111111111105</v>
      </c>
      <c r="O33" s="3">
        <f t="shared" si="46"/>
        <v>0.83333333333333326</v>
      </c>
    </row>
    <row r="35" spans="1:15">
      <c r="A35" s="5" t="s">
        <v>96</v>
      </c>
      <c r="B35" s="5" t="s">
        <v>85</v>
      </c>
      <c r="C35" s="5" t="s">
        <v>86</v>
      </c>
      <c r="D35" s="5" t="s">
        <v>87</v>
      </c>
      <c r="H35" s="1"/>
      <c r="I35" s="5" t="s">
        <v>96</v>
      </c>
      <c r="J35" s="5" t="s">
        <v>85</v>
      </c>
      <c r="K35" s="5" t="s">
        <v>86</v>
      </c>
      <c r="L35" s="5" t="s">
        <v>87</v>
      </c>
    </row>
    <row r="36" spans="1:15">
      <c r="A36" s="6" t="s">
        <v>52</v>
      </c>
      <c r="B36" s="3">
        <v>0.30555555555555558</v>
      </c>
      <c r="C36" s="3">
        <v>0.3888888888888889</v>
      </c>
      <c r="D36" s="3">
        <v>0.5</v>
      </c>
      <c r="I36" s="6" t="s">
        <v>80</v>
      </c>
      <c r="J36" s="3">
        <v>0.34722222222222221</v>
      </c>
      <c r="K36" s="3">
        <v>0.43055555555555558</v>
      </c>
      <c r="L36" s="3">
        <v>0.55555555555555558</v>
      </c>
    </row>
    <row r="37" spans="1:15">
      <c r="A37" s="6" t="s">
        <v>2</v>
      </c>
      <c r="B37" s="3">
        <f>B36+TIME(0,1,0)</f>
        <v>0.30625000000000002</v>
      </c>
      <c r="C37" s="3">
        <f t="shared" ref="C37:C41" si="47">C36+TIME(0,1,0)</f>
        <v>0.38958333333333334</v>
      </c>
      <c r="D37" s="3">
        <f t="shared" ref="D37:D41" si="48">D36+TIME(0,1,0)</f>
        <v>0.50069444444444444</v>
      </c>
      <c r="I37" s="6" t="s">
        <v>79</v>
      </c>
      <c r="J37" s="3">
        <f>J36+TIME(0,2,0)</f>
        <v>0.34861111111111109</v>
      </c>
      <c r="K37" s="3">
        <f t="shared" ref="K37" si="49">K36+TIME(0,2,0)</f>
        <v>0.43194444444444446</v>
      </c>
      <c r="L37" s="3">
        <f t="shared" ref="L37" si="50">L36+TIME(0,2,0)</f>
        <v>0.55694444444444446</v>
      </c>
    </row>
    <row r="38" spans="1:15">
      <c r="A38" s="6" t="s">
        <v>3</v>
      </c>
      <c r="B38" s="3">
        <f t="shared" ref="B38:B41" si="51">B37+TIME(0,1,0)</f>
        <v>0.30694444444444446</v>
      </c>
      <c r="C38" s="3">
        <f t="shared" si="47"/>
        <v>0.39027777777777778</v>
      </c>
      <c r="D38" s="3">
        <f t="shared" si="48"/>
        <v>0.50138888888888888</v>
      </c>
      <c r="I38" s="6" t="s">
        <v>78</v>
      </c>
      <c r="J38" s="3">
        <f>J37+TIME(0,1,0)</f>
        <v>0.34930555555555554</v>
      </c>
      <c r="K38" s="3">
        <f t="shared" ref="K38:K42" si="52">K37+TIME(0,1,0)</f>
        <v>0.43263888888888891</v>
      </c>
      <c r="L38" s="3">
        <f t="shared" ref="L38:L42" si="53">L37+TIME(0,1,0)</f>
        <v>0.55763888888888891</v>
      </c>
    </row>
    <row r="39" spans="1:15">
      <c r="A39" s="6" t="s">
        <v>31</v>
      </c>
      <c r="B39" s="3">
        <f t="shared" si="51"/>
        <v>0.30763888888888891</v>
      </c>
      <c r="C39" s="3">
        <f t="shared" si="47"/>
        <v>0.39097222222222222</v>
      </c>
      <c r="D39" s="3">
        <f t="shared" si="48"/>
        <v>0.50208333333333333</v>
      </c>
      <c r="I39" s="6" t="s">
        <v>77</v>
      </c>
      <c r="J39" s="3">
        <f t="shared" ref="J39:J42" si="54">J38+TIME(0,1,0)</f>
        <v>0.35</v>
      </c>
      <c r="K39" s="3">
        <f t="shared" si="52"/>
        <v>0.43333333333333335</v>
      </c>
      <c r="L39" s="3">
        <f t="shared" si="53"/>
        <v>0.55833333333333335</v>
      </c>
    </row>
    <row r="40" spans="1:15">
      <c r="A40" s="6" t="s">
        <v>53</v>
      </c>
      <c r="B40" s="3">
        <f t="shared" si="51"/>
        <v>0.30833333333333335</v>
      </c>
      <c r="C40" s="3">
        <f t="shared" si="47"/>
        <v>0.39166666666666666</v>
      </c>
      <c r="D40" s="3">
        <f t="shared" si="48"/>
        <v>0.50277777777777777</v>
      </c>
      <c r="I40" s="6" t="s">
        <v>81</v>
      </c>
      <c r="J40" s="3">
        <f t="shared" si="54"/>
        <v>0.35069444444444442</v>
      </c>
      <c r="K40" s="3">
        <f t="shared" si="52"/>
        <v>0.43402777777777779</v>
      </c>
      <c r="L40" s="3">
        <f t="shared" si="53"/>
        <v>0.55902777777777779</v>
      </c>
    </row>
    <row r="41" spans="1:15">
      <c r="A41" s="6" t="s">
        <v>54</v>
      </c>
      <c r="B41" s="3">
        <f t="shared" si="51"/>
        <v>0.30902777777777779</v>
      </c>
      <c r="C41" s="3">
        <f t="shared" si="47"/>
        <v>0.3923611111111111</v>
      </c>
      <c r="D41" s="3">
        <f t="shared" si="48"/>
        <v>0.50347222222222221</v>
      </c>
      <c r="I41" s="6" t="s">
        <v>75</v>
      </c>
      <c r="J41" s="3">
        <f t="shared" si="54"/>
        <v>0.35138888888888886</v>
      </c>
      <c r="K41" s="3">
        <f t="shared" si="52"/>
        <v>0.43472222222222223</v>
      </c>
      <c r="L41" s="3">
        <f t="shared" si="53"/>
        <v>0.55972222222222223</v>
      </c>
    </row>
    <row r="42" spans="1:15">
      <c r="A42" s="6" t="s">
        <v>55</v>
      </c>
      <c r="B42" s="3">
        <f>B41+TIME(0,3,0)</f>
        <v>0.31111111111111112</v>
      </c>
      <c r="C42" s="3">
        <f t="shared" ref="C42" si="55">C41+TIME(0,3,0)</f>
        <v>0.39444444444444443</v>
      </c>
      <c r="D42" s="3">
        <f t="shared" ref="D42" si="56">D41+TIME(0,3,0)</f>
        <v>0.50555555555555554</v>
      </c>
      <c r="I42" s="6" t="s">
        <v>82</v>
      </c>
      <c r="J42" s="3">
        <f t="shared" si="54"/>
        <v>0.3520833333333333</v>
      </c>
      <c r="K42" s="3">
        <f t="shared" si="52"/>
        <v>0.43541666666666667</v>
      </c>
      <c r="L42" s="3">
        <f t="shared" si="53"/>
        <v>0.56041666666666667</v>
      </c>
    </row>
    <row r="43" spans="1:15">
      <c r="A43" s="6" t="s">
        <v>56</v>
      </c>
      <c r="B43" s="3">
        <f>B42+TIME(0,1,0)</f>
        <v>0.31180555555555556</v>
      </c>
      <c r="C43" s="3">
        <f t="shared" ref="C43" si="57">C42+TIME(0,1,0)</f>
        <v>0.39513888888888887</v>
      </c>
      <c r="D43" s="3">
        <f t="shared" ref="D43" si="58">D42+TIME(0,1,0)</f>
        <v>0.50624999999999998</v>
      </c>
      <c r="I43" s="6" t="s">
        <v>73</v>
      </c>
      <c r="J43" s="3">
        <f>J42+TIME(0,0,0)</f>
        <v>0.3520833333333333</v>
      </c>
      <c r="K43" s="3">
        <f t="shared" ref="K43" si="59">K42+TIME(0,0,0)</f>
        <v>0.43541666666666667</v>
      </c>
      <c r="L43" s="3">
        <f t="shared" ref="L43" si="60">L42+TIME(0,0,0)</f>
        <v>0.56041666666666667</v>
      </c>
    </row>
    <row r="44" spans="1:15">
      <c r="A44" s="6" t="s">
        <v>57</v>
      </c>
      <c r="B44" s="3">
        <f>B43+TIME(0,0,0)</f>
        <v>0.31180555555555556</v>
      </c>
      <c r="C44" s="3">
        <f t="shared" ref="C44" si="61">C43+TIME(0,0,0)</f>
        <v>0.39513888888888887</v>
      </c>
      <c r="D44" s="3">
        <f t="shared" ref="D44" si="62">D43+TIME(0,0,0)</f>
        <v>0.50624999999999998</v>
      </c>
      <c r="I44" s="6" t="s">
        <v>72</v>
      </c>
      <c r="J44" s="3">
        <f>J43+TIME(0,2,0)</f>
        <v>0.35347222222222219</v>
      </c>
      <c r="K44" s="3">
        <f t="shared" ref="K44:K46" si="63">K43+TIME(0,2,0)</f>
        <v>0.43680555555555556</v>
      </c>
      <c r="L44" s="3">
        <f t="shared" ref="L44:L46" si="64">L43+TIME(0,2,0)</f>
        <v>0.56180555555555556</v>
      </c>
    </row>
    <row r="45" spans="1:15">
      <c r="A45" s="6" t="s">
        <v>58</v>
      </c>
      <c r="B45" s="3">
        <f>B44+TIME(0,1,0)</f>
        <v>0.3125</v>
      </c>
      <c r="C45" s="3">
        <f t="shared" ref="C45:C49" si="65">C44+TIME(0,1,0)</f>
        <v>0.39583333333333331</v>
      </c>
      <c r="D45" s="3">
        <f t="shared" ref="D45:D49" si="66">D44+TIME(0,1,0)</f>
        <v>0.50694444444444442</v>
      </c>
      <c r="I45" s="6" t="s">
        <v>71</v>
      </c>
      <c r="J45" s="3">
        <f t="shared" ref="J45:J46" si="67">J44+TIME(0,2,0)</f>
        <v>0.35486111111111107</v>
      </c>
      <c r="K45" s="3">
        <f t="shared" si="63"/>
        <v>0.43819444444444444</v>
      </c>
      <c r="L45" s="3">
        <f t="shared" si="64"/>
        <v>0.56319444444444444</v>
      </c>
    </row>
    <row r="46" spans="1:15">
      <c r="A46" s="6" t="s">
        <v>59</v>
      </c>
      <c r="B46" s="3">
        <f t="shared" ref="B46:B49" si="68">B45+TIME(0,1,0)</f>
        <v>0.31319444444444444</v>
      </c>
      <c r="C46" s="3">
        <f t="shared" si="65"/>
        <v>0.39652777777777776</v>
      </c>
      <c r="D46" s="3">
        <f t="shared" si="66"/>
        <v>0.50763888888888886</v>
      </c>
      <c r="I46" s="6" t="s">
        <v>70</v>
      </c>
      <c r="J46" s="3">
        <f t="shared" si="67"/>
        <v>0.35624999999999996</v>
      </c>
      <c r="K46" s="3">
        <f t="shared" si="63"/>
        <v>0.43958333333333333</v>
      </c>
      <c r="L46" s="3">
        <f t="shared" si="64"/>
        <v>0.56458333333333333</v>
      </c>
    </row>
    <row r="47" spans="1:15">
      <c r="A47" s="6" t="s">
        <v>60</v>
      </c>
      <c r="B47" s="3">
        <f t="shared" si="68"/>
        <v>0.31388888888888888</v>
      </c>
      <c r="C47" s="3">
        <f t="shared" si="65"/>
        <v>0.3972222222222222</v>
      </c>
      <c r="D47" s="3">
        <f t="shared" si="66"/>
        <v>0.5083333333333333</v>
      </c>
      <c r="I47" s="6" t="s">
        <v>69</v>
      </c>
      <c r="J47" s="3">
        <f>J46+TIME(0,1,0)</f>
        <v>0.3569444444444444</v>
      </c>
      <c r="K47" s="3">
        <f t="shared" ref="K47:K53" si="69">K46+TIME(0,1,0)</f>
        <v>0.44027777777777777</v>
      </c>
      <c r="L47" s="3">
        <f t="shared" ref="L47:L53" si="70">L46+TIME(0,1,0)</f>
        <v>0.56527777777777777</v>
      </c>
    </row>
    <row r="48" spans="1:15">
      <c r="A48" s="6" t="s">
        <v>61</v>
      </c>
      <c r="B48" s="3">
        <f t="shared" si="68"/>
        <v>0.31458333333333333</v>
      </c>
      <c r="C48" s="3">
        <f t="shared" si="65"/>
        <v>0.39791666666666664</v>
      </c>
      <c r="D48" s="3">
        <f t="shared" si="66"/>
        <v>0.50902777777777775</v>
      </c>
      <c r="I48" s="6" t="s">
        <v>83</v>
      </c>
      <c r="J48" s="3">
        <f t="shared" ref="J48:J53" si="71">J47+TIME(0,1,0)</f>
        <v>0.35763888888888884</v>
      </c>
      <c r="K48" s="3">
        <f t="shared" si="69"/>
        <v>0.44097222222222221</v>
      </c>
      <c r="L48" s="3">
        <f t="shared" si="70"/>
        <v>0.56597222222222221</v>
      </c>
    </row>
    <row r="49" spans="1:12">
      <c r="A49" s="6" t="s">
        <v>62</v>
      </c>
      <c r="B49" s="3">
        <f t="shared" si="68"/>
        <v>0.31527777777777777</v>
      </c>
      <c r="C49" s="3">
        <f t="shared" si="65"/>
        <v>0.39861111111111108</v>
      </c>
      <c r="D49" s="3">
        <f t="shared" si="66"/>
        <v>0.50972222222222219</v>
      </c>
      <c r="I49" s="6" t="s">
        <v>67</v>
      </c>
      <c r="J49" s="3">
        <f t="shared" si="71"/>
        <v>0.35833333333333328</v>
      </c>
      <c r="K49" s="3">
        <f t="shared" si="69"/>
        <v>0.44166666666666665</v>
      </c>
      <c r="L49" s="3">
        <f t="shared" si="70"/>
        <v>0.56666666666666665</v>
      </c>
    </row>
    <row r="50" spans="1:12">
      <c r="A50" s="6" t="s">
        <v>63</v>
      </c>
      <c r="B50" s="3">
        <f>B49+TIME(0,2,0)</f>
        <v>0.31666666666666665</v>
      </c>
      <c r="C50" s="3">
        <f t="shared" ref="C50" si="72">C49+TIME(0,2,0)</f>
        <v>0.39999999999999997</v>
      </c>
      <c r="D50" s="3">
        <f t="shared" ref="D50" si="73">D49+TIME(0,2,0)</f>
        <v>0.51111111111111107</v>
      </c>
      <c r="I50" s="6" t="s">
        <v>66</v>
      </c>
      <c r="J50" s="3">
        <f t="shared" si="71"/>
        <v>0.35902777777777772</v>
      </c>
      <c r="K50" s="3">
        <f t="shared" si="69"/>
        <v>0.44236111111111109</v>
      </c>
      <c r="L50" s="3">
        <f t="shared" si="70"/>
        <v>0.56736111111111109</v>
      </c>
    </row>
    <row r="51" spans="1:12">
      <c r="A51" s="6" t="s">
        <v>64</v>
      </c>
      <c r="B51" s="3">
        <f>B50+TIME(0,1,0)</f>
        <v>0.31736111111111109</v>
      </c>
      <c r="C51" s="3">
        <f t="shared" ref="C51:C56" si="74">C50+TIME(0,1,0)</f>
        <v>0.40069444444444441</v>
      </c>
      <c r="D51" s="3">
        <f t="shared" ref="D51:D56" si="75">D50+TIME(0,1,0)</f>
        <v>0.51180555555555551</v>
      </c>
      <c r="I51" s="6" t="s">
        <v>65</v>
      </c>
      <c r="J51" s="3">
        <f t="shared" si="71"/>
        <v>0.35972222222222217</v>
      </c>
      <c r="K51" s="3">
        <f t="shared" si="69"/>
        <v>0.44305555555555554</v>
      </c>
      <c r="L51" s="3">
        <f t="shared" si="70"/>
        <v>0.56805555555555554</v>
      </c>
    </row>
    <row r="52" spans="1:12">
      <c r="A52" s="6" t="s">
        <v>65</v>
      </c>
      <c r="B52" s="3">
        <f t="shared" ref="B52:B56" si="76">B51+TIME(0,1,0)</f>
        <v>0.31805555555555554</v>
      </c>
      <c r="C52" s="3">
        <f t="shared" si="74"/>
        <v>0.40138888888888885</v>
      </c>
      <c r="D52" s="3">
        <f t="shared" si="75"/>
        <v>0.51249999999999996</v>
      </c>
      <c r="I52" s="6" t="s">
        <v>64</v>
      </c>
      <c r="J52" s="3">
        <f t="shared" si="71"/>
        <v>0.36041666666666661</v>
      </c>
      <c r="K52" s="3">
        <f t="shared" si="69"/>
        <v>0.44374999999999998</v>
      </c>
      <c r="L52" s="3">
        <f t="shared" si="70"/>
        <v>0.56874999999999998</v>
      </c>
    </row>
    <row r="53" spans="1:12">
      <c r="A53" s="6" t="s">
        <v>66</v>
      </c>
      <c r="B53" s="3">
        <f t="shared" si="76"/>
        <v>0.31874999999999998</v>
      </c>
      <c r="C53" s="3">
        <f t="shared" si="74"/>
        <v>0.40208333333333329</v>
      </c>
      <c r="D53" s="3">
        <f t="shared" si="75"/>
        <v>0.5131944444444444</v>
      </c>
      <c r="I53" s="6" t="s">
        <v>63</v>
      </c>
      <c r="J53" s="3">
        <f t="shared" si="71"/>
        <v>0.36111111111111105</v>
      </c>
      <c r="K53" s="3">
        <f t="shared" si="69"/>
        <v>0.44444444444444442</v>
      </c>
      <c r="L53" s="3">
        <f t="shared" si="70"/>
        <v>0.56944444444444442</v>
      </c>
    </row>
    <row r="54" spans="1:12">
      <c r="A54" s="6" t="s">
        <v>67</v>
      </c>
      <c r="B54" s="3">
        <f t="shared" si="76"/>
        <v>0.31944444444444442</v>
      </c>
      <c r="C54" s="3">
        <f t="shared" si="74"/>
        <v>0.40277777777777773</v>
      </c>
      <c r="D54" s="3">
        <f t="shared" si="75"/>
        <v>0.51388888888888884</v>
      </c>
      <c r="I54" s="6" t="s">
        <v>62</v>
      </c>
      <c r="J54" s="3">
        <f>J53+TIME(0,2,0)</f>
        <v>0.36249999999999993</v>
      </c>
      <c r="K54" s="3">
        <f t="shared" ref="K54" si="77">K53+TIME(0,2,0)</f>
        <v>0.4458333333333333</v>
      </c>
      <c r="L54" s="3">
        <f t="shared" ref="L54" si="78">L53+TIME(0,2,0)</f>
        <v>0.5708333333333333</v>
      </c>
    </row>
    <row r="55" spans="1:12">
      <c r="A55" s="6" t="s">
        <v>68</v>
      </c>
      <c r="B55" s="3">
        <f t="shared" si="76"/>
        <v>0.32013888888888886</v>
      </c>
      <c r="C55" s="3">
        <f t="shared" si="74"/>
        <v>0.40347222222222218</v>
      </c>
      <c r="D55" s="3">
        <f t="shared" si="75"/>
        <v>0.51458333333333328</v>
      </c>
      <c r="I55" s="6" t="s">
        <v>61</v>
      </c>
      <c r="J55" s="3">
        <f t="shared" ref="J55:J59" si="79">J54+TIME(0,1,0)</f>
        <v>0.36319444444444438</v>
      </c>
      <c r="K55" s="3">
        <f t="shared" ref="K55:K59" si="80">K54+TIME(0,1,0)</f>
        <v>0.44652777777777775</v>
      </c>
      <c r="L55" s="3">
        <f t="shared" ref="L55:L59" si="81">L54+TIME(0,1,0)</f>
        <v>0.57152777777777775</v>
      </c>
    </row>
    <row r="56" spans="1:12">
      <c r="A56" s="6" t="s">
        <v>69</v>
      </c>
      <c r="B56" s="3">
        <f t="shared" si="76"/>
        <v>0.3208333333333333</v>
      </c>
      <c r="C56" s="3">
        <f t="shared" si="74"/>
        <v>0.40416666666666662</v>
      </c>
      <c r="D56" s="3">
        <f t="shared" si="75"/>
        <v>0.51527777777777772</v>
      </c>
      <c r="I56" s="6" t="s">
        <v>60</v>
      </c>
      <c r="J56" s="3">
        <f t="shared" si="79"/>
        <v>0.36388888888888882</v>
      </c>
      <c r="K56" s="3">
        <f t="shared" si="80"/>
        <v>0.44722222222222219</v>
      </c>
      <c r="L56" s="3">
        <f t="shared" si="81"/>
        <v>0.57222222222222219</v>
      </c>
    </row>
    <row r="57" spans="1:12">
      <c r="A57" s="6" t="s">
        <v>70</v>
      </c>
      <c r="B57" s="3">
        <f>B56+TIME(0,2,0)</f>
        <v>0.32222222222222219</v>
      </c>
      <c r="C57" s="3">
        <f t="shared" ref="C57:C58" si="82">C56+TIME(0,2,0)</f>
        <v>0.4055555555555555</v>
      </c>
      <c r="D57" s="3">
        <f t="shared" ref="D57:D58" si="83">D56+TIME(0,2,0)</f>
        <v>0.51666666666666661</v>
      </c>
      <c r="I57" s="6" t="s">
        <v>59</v>
      </c>
      <c r="J57" s="3">
        <f t="shared" si="79"/>
        <v>0.36458333333333326</v>
      </c>
      <c r="K57" s="3">
        <f t="shared" si="80"/>
        <v>0.44791666666666663</v>
      </c>
      <c r="L57" s="3">
        <f t="shared" si="81"/>
        <v>0.57291666666666663</v>
      </c>
    </row>
    <row r="58" spans="1:12">
      <c r="A58" s="6" t="s">
        <v>71</v>
      </c>
      <c r="B58" s="3">
        <f>B57+TIME(0,2,0)</f>
        <v>0.32361111111111107</v>
      </c>
      <c r="C58" s="3">
        <f t="shared" si="82"/>
        <v>0.40694444444444439</v>
      </c>
      <c r="D58" s="3">
        <f t="shared" si="83"/>
        <v>0.51805555555555549</v>
      </c>
      <c r="I58" s="6" t="s">
        <v>84</v>
      </c>
      <c r="J58" s="3">
        <f t="shared" si="79"/>
        <v>0.3652777777777777</v>
      </c>
      <c r="K58" s="3">
        <f t="shared" si="80"/>
        <v>0.44861111111111107</v>
      </c>
      <c r="L58" s="3">
        <f t="shared" si="81"/>
        <v>0.57361111111111107</v>
      </c>
    </row>
    <row r="59" spans="1:12">
      <c r="A59" s="6" t="s">
        <v>72</v>
      </c>
      <c r="B59" s="3">
        <f>B58+TIME(0,1,0)</f>
        <v>0.32430555555555551</v>
      </c>
      <c r="C59" s="3">
        <f t="shared" ref="C59" si="84">C58+TIME(0,1,0)</f>
        <v>0.40763888888888883</v>
      </c>
      <c r="D59" s="3">
        <f t="shared" ref="D59" si="85">D58+TIME(0,1,0)</f>
        <v>0.51874999999999993</v>
      </c>
      <c r="I59" s="6" t="s">
        <v>57</v>
      </c>
      <c r="J59" s="3">
        <f t="shared" si="79"/>
        <v>0.36597222222222214</v>
      </c>
      <c r="K59" s="3">
        <f t="shared" si="80"/>
        <v>0.44930555555555551</v>
      </c>
      <c r="L59" s="3">
        <f t="shared" si="81"/>
        <v>0.57430555555555551</v>
      </c>
    </row>
    <row r="60" spans="1:12">
      <c r="A60" s="6" t="s">
        <v>73</v>
      </c>
      <c r="B60" s="3">
        <f>B59+TIME(0,2,0)</f>
        <v>0.3256944444444444</v>
      </c>
      <c r="C60" s="3">
        <f t="shared" ref="C60" si="86">C59+TIME(0,2,0)</f>
        <v>0.40902777777777771</v>
      </c>
      <c r="D60" s="3">
        <f t="shared" ref="D60" si="87">D59+TIME(0,2,0)</f>
        <v>0.52013888888888882</v>
      </c>
      <c r="I60" s="6" t="s">
        <v>56</v>
      </c>
      <c r="J60" s="3">
        <f>J59+TIME(0,0,0)</f>
        <v>0.36597222222222214</v>
      </c>
      <c r="K60" s="3">
        <f t="shared" ref="K60" si="88">K59+TIME(0,0,0)</f>
        <v>0.44930555555555551</v>
      </c>
      <c r="L60" s="3">
        <f t="shared" ref="L60" si="89">L59+TIME(0,0,0)</f>
        <v>0.57430555555555551</v>
      </c>
    </row>
    <row r="61" spans="1:12">
      <c r="A61" s="6" t="s">
        <v>74</v>
      </c>
      <c r="B61" s="3">
        <f>B60+TIME(0,0,0)</f>
        <v>0.3256944444444444</v>
      </c>
      <c r="C61" s="3">
        <f t="shared" ref="C61" si="90">C60+TIME(0,0,0)</f>
        <v>0.40902777777777771</v>
      </c>
      <c r="D61" s="3">
        <f t="shared" ref="D61" si="91">D60+TIME(0,0,0)</f>
        <v>0.52013888888888882</v>
      </c>
      <c r="I61" s="6" t="s">
        <v>55</v>
      </c>
      <c r="J61" s="3">
        <f t="shared" ref="J61" si="92">J60+TIME(0,1,0)</f>
        <v>0.36666666666666659</v>
      </c>
      <c r="K61" s="3">
        <f t="shared" ref="K61" si="93">K60+TIME(0,1,0)</f>
        <v>0.44999999999999996</v>
      </c>
      <c r="L61" s="3">
        <f t="shared" ref="L61" si="94">L60+TIME(0,1,0)</f>
        <v>0.57499999999999996</v>
      </c>
    </row>
    <row r="62" spans="1:12">
      <c r="A62" s="6" t="s">
        <v>75</v>
      </c>
      <c r="B62" s="3">
        <f>B61+TIME(0,1,0)</f>
        <v>0.32638888888888884</v>
      </c>
      <c r="C62" s="3">
        <f t="shared" ref="C62:C64" si="95">C61+TIME(0,1,0)</f>
        <v>0.40972222222222215</v>
      </c>
      <c r="D62" s="3">
        <f t="shared" ref="D62:D64" si="96">D61+TIME(0,1,0)</f>
        <v>0.52083333333333326</v>
      </c>
      <c r="I62" s="6" t="s">
        <v>54</v>
      </c>
      <c r="J62" s="3">
        <f>J61+TIME(0,3,0)</f>
        <v>0.36874999999999991</v>
      </c>
      <c r="K62" s="3">
        <f t="shared" ref="K62" si="97">K61+TIME(0,3,0)</f>
        <v>0.45208333333333328</v>
      </c>
      <c r="L62" s="3">
        <f t="shared" ref="L62" si="98">L61+TIME(0,3,0)</f>
        <v>0.57708333333333328</v>
      </c>
    </row>
    <row r="63" spans="1:12">
      <c r="A63" s="6" t="s">
        <v>76</v>
      </c>
      <c r="B63" s="3">
        <f t="shared" ref="B63:B64" si="99">B62+TIME(0,1,0)</f>
        <v>0.32708333333333328</v>
      </c>
      <c r="C63" s="3">
        <f t="shared" si="95"/>
        <v>0.4104166666666666</v>
      </c>
      <c r="D63" s="3">
        <f t="shared" si="96"/>
        <v>0.5215277777777777</v>
      </c>
      <c r="I63" s="6" t="s">
        <v>53</v>
      </c>
      <c r="J63" s="3">
        <f t="shared" ref="J63:J65" si="100">J62+TIME(0,1,0)</f>
        <v>0.36944444444444435</v>
      </c>
      <c r="K63" s="3">
        <f t="shared" ref="K63:K65" si="101">K62+TIME(0,1,0)</f>
        <v>0.45277777777777772</v>
      </c>
      <c r="L63" s="3">
        <f t="shared" ref="L63:L65" si="102">L62+TIME(0,1,0)</f>
        <v>0.57777777777777772</v>
      </c>
    </row>
    <row r="64" spans="1:12">
      <c r="A64" s="6" t="s">
        <v>77</v>
      </c>
      <c r="B64" s="3">
        <f t="shared" si="99"/>
        <v>0.32777777777777772</v>
      </c>
      <c r="C64" s="3">
        <f t="shared" si="95"/>
        <v>0.41111111111111104</v>
      </c>
      <c r="D64" s="3">
        <f t="shared" si="96"/>
        <v>0.52222222222222214</v>
      </c>
      <c r="I64" s="6" t="s">
        <v>31</v>
      </c>
      <c r="J64" s="3">
        <f t="shared" si="100"/>
        <v>0.3701388888888888</v>
      </c>
      <c r="K64" s="3">
        <f t="shared" si="101"/>
        <v>0.45347222222222217</v>
      </c>
      <c r="L64" s="3">
        <f t="shared" si="102"/>
        <v>0.57847222222222217</v>
      </c>
    </row>
    <row r="65" spans="1:12">
      <c r="A65" s="6" t="s">
        <v>78</v>
      </c>
      <c r="B65" s="3">
        <f>B64+TIME(0,2,0)</f>
        <v>0.32916666666666661</v>
      </c>
      <c r="C65" s="3">
        <f t="shared" ref="C65:C66" si="103">C64+TIME(0,2,0)</f>
        <v>0.41249999999999992</v>
      </c>
      <c r="D65" s="3">
        <f t="shared" ref="D65:D66" si="104">D64+TIME(0,2,0)</f>
        <v>0.52361111111111103</v>
      </c>
      <c r="I65" s="6" t="s">
        <v>3</v>
      </c>
      <c r="J65" s="3">
        <f t="shared" si="100"/>
        <v>0.37083333333333324</v>
      </c>
      <c r="K65" s="3">
        <f t="shared" si="101"/>
        <v>0.45416666666666661</v>
      </c>
      <c r="L65" s="3">
        <f t="shared" si="102"/>
        <v>0.57916666666666661</v>
      </c>
    </row>
    <row r="66" spans="1:12">
      <c r="A66" s="6" t="s">
        <v>79</v>
      </c>
      <c r="B66" s="3">
        <f t="shared" ref="B66" si="105">B65+TIME(0,2,0)</f>
        <v>0.33055555555555549</v>
      </c>
      <c r="C66" s="3">
        <f t="shared" si="103"/>
        <v>0.41388888888888881</v>
      </c>
      <c r="D66" s="3">
        <f t="shared" si="104"/>
        <v>0.52499999999999991</v>
      </c>
      <c r="I66" s="6" t="s">
        <v>2</v>
      </c>
      <c r="J66" s="3">
        <f>J65+TIME(0,2,0)</f>
        <v>0.37222222222222212</v>
      </c>
      <c r="K66" s="3">
        <f t="shared" ref="K66" si="106">K65+TIME(0,2,0)</f>
        <v>0.45555555555555549</v>
      </c>
      <c r="L66" s="3">
        <f t="shared" ref="L66" si="107">L65+TIME(0,2,0)</f>
        <v>0.58055555555555549</v>
      </c>
    </row>
    <row r="67" spans="1:12">
      <c r="A67" s="6" t="s">
        <v>80</v>
      </c>
      <c r="B67" s="3">
        <f>B66+TIME(0,4,0)</f>
        <v>0.33333333333333326</v>
      </c>
      <c r="C67" s="3">
        <f t="shared" ref="C67" si="108">C66+TIME(0,4,0)</f>
        <v>0.41666666666666657</v>
      </c>
      <c r="D67" s="3">
        <f t="shared" ref="D67" si="109">D66+TIME(0,4,0)</f>
        <v>0.52777777777777768</v>
      </c>
      <c r="I67" s="6" t="s">
        <v>52</v>
      </c>
      <c r="J67" s="3">
        <f>J66+TIME(0,4,0)</f>
        <v>0.37499999999999989</v>
      </c>
      <c r="K67" s="3">
        <f t="shared" ref="K67" si="110">K66+TIME(0,4,0)</f>
        <v>0.45833333333333326</v>
      </c>
      <c r="L67" s="3">
        <f t="shared" ref="L67" si="111">L66+TIME(0,4,0)</f>
        <v>0.58333333333333326</v>
      </c>
    </row>
  </sheetData>
  <sheetProtection sheet="1" objects="1" scenarios="1"/>
  <phoneticPr fontId="1"/>
  <pageMargins left="0.7" right="0.7" top="0.75" bottom="0.75" header="0.3" footer="0.3"/>
  <pageSetup paperSize="9" scale="50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5C604-CF27-429B-825C-ADA1C4DF9547}">
  <sheetPr>
    <pageSetUpPr fitToPage="1"/>
  </sheetPr>
  <dimension ref="A1:G62"/>
  <sheetViews>
    <sheetView zoomScaleNormal="100" workbookViewId="0">
      <selection activeCell="E8" sqref="E8"/>
    </sheetView>
  </sheetViews>
  <sheetFormatPr defaultRowHeight="18.75"/>
  <cols>
    <col min="1" max="1" width="21.125" customWidth="1"/>
    <col min="5" max="5" width="21.125" customWidth="1"/>
  </cols>
  <sheetData>
    <row r="1" spans="1:7" s="1" customFormat="1">
      <c r="A1" s="5" t="s">
        <v>27</v>
      </c>
      <c r="B1" s="5" t="s">
        <v>85</v>
      </c>
      <c r="C1" s="5" t="s">
        <v>86</v>
      </c>
      <c r="E1" s="5" t="s">
        <v>27</v>
      </c>
      <c r="F1" s="5" t="s">
        <v>85</v>
      </c>
      <c r="G1" s="5" t="s">
        <v>86</v>
      </c>
    </row>
    <row r="2" spans="1:7">
      <c r="A2" s="6" t="s">
        <v>1</v>
      </c>
      <c r="B2" s="3">
        <v>0.3527777777777778</v>
      </c>
      <c r="C2" s="3">
        <v>0.66319444444444442</v>
      </c>
      <c r="E2" s="6" t="s">
        <v>229</v>
      </c>
      <c r="F2" s="3">
        <v>0.30555555555555558</v>
      </c>
      <c r="G2" s="3">
        <v>0.60416666666666663</v>
      </c>
    </row>
    <row r="3" spans="1:7">
      <c r="A3" s="6" t="s">
        <v>52</v>
      </c>
      <c r="B3" s="3">
        <f>B2+TIME(0,1,0)</f>
        <v>0.35347222222222224</v>
      </c>
      <c r="C3" s="3">
        <f>C2+TIME(0,1,0)</f>
        <v>0.66388888888888886</v>
      </c>
      <c r="E3" s="6" t="s">
        <v>228</v>
      </c>
      <c r="F3" s="3">
        <f>F2+TIME(0,1,0)</f>
        <v>0.30625000000000002</v>
      </c>
      <c r="G3" s="3">
        <f>G2+TIME(0,1,0)</f>
        <v>0.60486111111111107</v>
      </c>
    </row>
    <row r="4" spans="1:7">
      <c r="A4" s="6" t="s">
        <v>172</v>
      </c>
      <c r="B4" s="3">
        <f t="shared" ref="B4:C12" si="0">B3+TIME(0,1,0)</f>
        <v>0.35416666666666669</v>
      </c>
      <c r="C4" s="3">
        <f t="shared" si="0"/>
        <v>0.6645833333333333</v>
      </c>
      <c r="E4" s="6" t="s">
        <v>227</v>
      </c>
      <c r="F4" s="3">
        <f>F3+TIME(0,1,0)</f>
        <v>0.30694444444444446</v>
      </c>
      <c r="G4" s="3">
        <f>G3+TIME(0,1,0)</f>
        <v>0.60555555555555551</v>
      </c>
    </row>
    <row r="5" spans="1:7">
      <c r="A5" s="6" t="s">
        <v>3</v>
      </c>
      <c r="B5" s="3">
        <f t="shared" si="0"/>
        <v>0.35486111111111113</v>
      </c>
      <c r="C5" s="3">
        <f t="shared" si="0"/>
        <v>0.66527777777777775</v>
      </c>
      <c r="E5" s="6" t="s">
        <v>226</v>
      </c>
      <c r="F5" s="3">
        <f t="shared" ref="F5:G7" si="1">F4+TIME(0,1,0)</f>
        <v>0.30763888888888891</v>
      </c>
      <c r="G5" s="3">
        <f t="shared" si="1"/>
        <v>0.60624999999999996</v>
      </c>
    </row>
    <row r="6" spans="1:7">
      <c r="A6" s="6" t="s">
        <v>173</v>
      </c>
      <c r="B6" s="3">
        <f t="shared" si="0"/>
        <v>0.35555555555555557</v>
      </c>
      <c r="C6" s="3">
        <f t="shared" si="0"/>
        <v>0.66597222222222219</v>
      </c>
      <c r="E6" s="6" t="s">
        <v>225</v>
      </c>
      <c r="F6" s="3">
        <f t="shared" si="1"/>
        <v>0.30833333333333335</v>
      </c>
      <c r="G6" s="3">
        <f t="shared" si="1"/>
        <v>0.6069444444444444</v>
      </c>
    </row>
    <row r="7" spans="1:7">
      <c r="A7" s="6" t="s">
        <v>174</v>
      </c>
      <c r="B7" s="3">
        <f t="shared" si="0"/>
        <v>0.35625000000000001</v>
      </c>
      <c r="C7" s="3">
        <f t="shared" si="0"/>
        <v>0.66666666666666663</v>
      </c>
      <c r="E7" s="6" t="s">
        <v>224</v>
      </c>
      <c r="F7" s="3">
        <f t="shared" si="1"/>
        <v>0.30902777777777779</v>
      </c>
      <c r="G7" s="3">
        <f t="shared" si="1"/>
        <v>0.60763888888888884</v>
      </c>
    </row>
    <row r="8" spans="1:7">
      <c r="A8" s="6" t="s">
        <v>175</v>
      </c>
      <c r="B8" s="3">
        <f t="shared" si="0"/>
        <v>0.35694444444444445</v>
      </c>
      <c r="C8" s="3">
        <f t="shared" si="0"/>
        <v>0.66736111111111107</v>
      </c>
      <c r="E8" s="6" t="s">
        <v>223</v>
      </c>
      <c r="F8" s="3">
        <f>F7+TIME(0,2,0)</f>
        <v>0.31041666666666667</v>
      </c>
      <c r="G8" s="3">
        <f>G7+TIME(0,2,0)</f>
        <v>0.60902777777777772</v>
      </c>
    </row>
    <row r="9" spans="1:7">
      <c r="A9" s="6" t="s">
        <v>176</v>
      </c>
      <c r="B9" s="3">
        <f t="shared" si="0"/>
        <v>0.3576388888888889</v>
      </c>
      <c r="C9" s="3">
        <f t="shared" si="0"/>
        <v>0.66805555555555551</v>
      </c>
      <c r="E9" s="6" t="s">
        <v>222</v>
      </c>
      <c r="F9" s="3">
        <f>F8+TIME(0,1,0)</f>
        <v>0.31111111111111112</v>
      </c>
      <c r="G9" s="3">
        <f>G8+TIME(0,1,0)</f>
        <v>0.60972222222222217</v>
      </c>
    </row>
    <row r="10" spans="1:7">
      <c r="A10" s="6" t="s">
        <v>177</v>
      </c>
      <c r="B10" s="3">
        <f t="shared" si="0"/>
        <v>0.35833333333333334</v>
      </c>
      <c r="C10" s="3">
        <f t="shared" si="0"/>
        <v>0.66874999999999996</v>
      </c>
      <c r="E10" s="6" t="s">
        <v>221</v>
      </c>
      <c r="F10" s="3">
        <f>F9+TIME(0,1,0)</f>
        <v>0.31180555555555556</v>
      </c>
      <c r="G10" s="3">
        <f>G9+TIME(0,1,0)</f>
        <v>0.61041666666666661</v>
      </c>
    </row>
    <row r="11" spans="1:7">
      <c r="A11" s="6" t="s">
        <v>178</v>
      </c>
      <c r="B11" s="3">
        <f t="shared" si="0"/>
        <v>0.35902777777777778</v>
      </c>
      <c r="C11" s="3">
        <f t="shared" si="0"/>
        <v>0.6694444444444444</v>
      </c>
      <c r="E11" s="6" t="s">
        <v>230</v>
      </c>
      <c r="F11" s="3">
        <f t="shared" ref="F11:G61" si="2">F10+TIME(0,1,0)</f>
        <v>0.3125</v>
      </c>
      <c r="G11" s="3">
        <f t="shared" si="2"/>
        <v>0.61111111111111105</v>
      </c>
    </row>
    <row r="12" spans="1:7">
      <c r="A12" s="6" t="s">
        <v>179</v>
      </c>
      <c r="B12" s="3">
        <f t="shared" si="0"/>
        <v>0.35972222222222222</v>
      </c>
      <c r="C12" s="3">
        <f t="shared" si="0"/>
        <v>0.67013888888888884</v>
      </c>
      <c r="E12" s="6" t="s">
        <v>219</v>
      </c>
      <c r="F12" s="3">
        <f t="shared" si="2"/>
        <v>0.31319444444444444</v>
      </c>
      <c r="G12" s="3">
        <f t="shared" si="2"/>
        <v>0.61180555555555549</v>
      </c>
    </row>
    <row r="13" spans="1:7">
      <c r="A13" s="6" t="s">
        <v>180</v>
      </c>
      <c r="B13" s="3">
        <f>B12+TIME(0,2,0)</f>
        <v>0.3611111111111111</v>
      </c>
      <c r="C13" s="3">
        <f>C12+TIME(0,1,0)</f>
        <v>0.67083333333333328</v>
      </c>
      <c r="E13" s="6" t="s">
        <v>218</v>
      </c>
      <c r="F13" s="3">
        <f t="shared" si="2"/>
        <v>0.31388888888888888</v>
      </c>
      <c r="G13" s="3">
        <f t="shared" si="2"/>
        <v>0.61249999999999993</v>
      </c>
    </row>
    <row r="14" spans="1:7">
      <c r="A14" s="6" t="s">
        <v>181</v>
      </c>
      <c r="B14" s="3">
        <f t="shared" ref="B14:C18" si="3">B13+TIME(0,1,0)</f>
        <v>0.36180555555555555</v>
      </c>
      <c r="C14" s="3">
        <f t="shared" si="3"/>
        <v>0.67152777777777772</v>
      </c>
      <c r="E14" s="6" t="s">
        <v>217</v>
      </c>
      <c r="F14" s="3">
        <f t="shared" si="2"/>
        <v>0.31458333333333333</v>
      </c>
      <c r="G14" s="3">
        <f t="shared" si="2"/>
        <v>0.61319444444444438</v>
      </c>
    </row>
    <row r="15" spans="1:7">
      <c r="A15" s="6" t="s">
        <v>182</v>
      </c>
      <c r="B15" s="3">
        <f t="shared" si="3"/>
        <v>0.36249999999999999</v>
      </c>
      <c r="C15" s="3">
        <f t="shared" si="3"/>
        <v>0.67222222222222217</v>
      </c>
      <c r="E15" s="6" t="s">
        <v>216</v>
      </c>
      <c r="F15" s="3">
        <f>F14+TIME(0,0,0)</f>
        <v>0.31458333333333333</v>
      </c>
      <c r="G15" s="3">
        <f>G14+TIME(0,1,0)</f>
        <v>0.61388888888888882</v>
      </c>
    </row>
    <row r="16" spans="1:7">
      <c r="A16" s="6" t="s">
        <v>183</v>
      </c>
      <c r="B16" s="3">
        <f t="shared" si="3"/>
        <v>0.36319444444444443</v>
      </c>
      <c r="C16" s="3">
        <f t="shared" si="3"/>
        <v>0.67291666666666661</v>
      </c>
      <c r="E16" s="6" t="s">
        <v>215</v>
      </c>
      <c r="F16" s="3">
        <f t="shared" si="2"/>
        <v>0.31527777777777777</v>
      </c>
      <c r="G16" s="3">
        <f t="shared" si="2"/>
        <v>0.61458333333333326</v>
      </c>
    </row>
    <row r="17" spans="1:7">
      <c r="A17" s="6" t="s">
        <v>184</v>
      </c>
      <c r="B17" s="3">
        <f t="shared" si="3"/>
        <v>0.36388888888888887</v>
      </c>
      <c r="C17" s="3">
        <f t="shared" si="3"/>
        <v>0.67361111111111105</v>
      </c>
      <c r="E17" s="6" t="s">
        <v>214</v>
      </c>
      <c r="F17" s="3">
        <f t="shared" si="2"/>
        <v>0.31597222222222221</v>
      </c>
      <c r="G17" s="3">
        <f t="shared" si="2"/>
        <v>0.6152777777777777</v>
      </c>
    </row>
    <row r="18" spans="1:7">
      <c r="A18" s="6" t="s">
        <v>185</v>
      </c>
      <c r="B18" s="3">
        <f t="shared" si="3"/>
        <v>0.36458333333333331</v>
      </c>
      <c r="C18" s="3">
        <f t="shared" si="3"/>
        <v>0.67430555555555549</v>
      </c>
      <c r="E18" s="6" t="s">
        <v>213</v>
      </c>
      <c r="F18" s="3">
        <f t="shared" si="2"/>
        <v>0.31666666666666665</v>
      </c>
      <c r="G18" s="3">
        <f t="shared" si="2"/>
        <v>0.61597222222222214</v>
      </c>
    </row>
    <row r="19" spans="1:7">
      <c r="A19" s="6" t="s">
        <v>186</v>
      </c>
      <c r="B19" s="3">
        <f>B18+TIME(0,2,0)</f>
        <v>0.3659722222222222</v>
      </c>
      <c r="C19" s="3">
        <f>C18+TIME(0,1,0)</f>
        <v>0.67499999999999993</v>
      </c>
      <c r="E19" s="6" t="s">
        <v>212</v>
      </c>
      <c r="F19" s="3">
        <f t="shared" si="2"/>
        <v>0.31736111111111109</v>
      </c>
      <c r="G19" s="3">
        <f t="shared" si="2"/>
        <v>0.61666666666666659</v>
      </c>
    </row>
    <row r="20" spans="1:7">
      <c r="A20" s="6" t="s">
        <v>187</v>
      </c>
      <c r="B20" s="3">
        <f>B19+TIME(0,0,0)</f>
        <v>0.3659722222222222</v>
      </c>
      <c r="C20" s="3">
        <f>C19+TIME(0,0,0)</f>
        <v>0.67499999999999993</v>
      </c>
      <c r="E20" s="6" t="s">
        <v>211</v>
      </c>
      <c r="F20" s="3">
        <f>F19+TIME(0,0,0)</f>
        <v>0.31736111111111109</v>
      </c>
      <c r="G20" s="3">
        <f>G19+TIME(0,1,0)</f>
        <v>0.61736111111111103</v>
      </c>
    </row>
    <row r="21" spans="1:7">
      <c r="A21" s="6" t="s">
        <v>188</v>
      </c>
      <c r="B21" s="3">
        <f t="shared" ref="B21:C22" si="4">B20+TIME(0,1,0)</f>
        <v>0.36666666666666664</v>
      </c>
      <c r="C21" s="3">
        <f t="shared" si="4"/>
        <v>0.67569444444444438</v>
      </c>
      <c r="E21" s="6" t="s">
        <v>210</v>
      </c>
      <c r="F21" s="3">
        <f t="shared" si="2"/>
        <v>0.31805555555555554</v>
      </c>
      <c r="G21" s="3">
        <f t="shared" si="2"/>
        <v>0.61805555555555547</v>
      </c>
    </row>
    <row r="22" spans="1:7">
      <c r="A22" s="6" t="s">
        <v>189</v>
      </c>
      <c r="B22" s="3">
        <f t="shared" si="4"/>
        <v>0.36736111111111108</v>
      </c>
      <c r="C22" s="3">
        <f t="shared" si="4"/>
        <v>0.67638888888888882</v>
      </c>
      <c r="E22" s="6" t="s">
        <v>209</v>
      </c>
      <c r="F22" s="3">
        <f t="shared" si="2"/>
        <v>0.31874999999999998</v>
      </c>
      <c r="G22" s="3">
        <f t="shared" si="2"/>
        <v>0.61874999999999991</v>
      </c>
    </row>
    <row r="23" spans="1:7">
      <c r="A23" s="6" t="s">
        <v>190</v>
      </c>
      <c r="B23" s="3">
        <f>B22+TIME(0,1,0)</f>
        <v>0.36805555555555552</v>
      </c>
      <c r="C23" s="3">
        <f>C22+TIME(0,1,0)</f>
        <v>0.67708333333333326</v>
      </c>
      <c r="E23" s="6" t="s">
        <v>208</v>
      </c>
      <c r="F23" s="3">
        <f t="shared" si="2"/>
        <v>0.31944444444444442</v>
      </c>
      <c r="G23" s="3">
        <f t="shared" si="2"/>
        <v>0.61944444444444435</v>
      </c>
    </row>
    <row r="24" spans="1:7">
      <c r="A24" s="6" t="s">
        <v>191</v>
      </c>
      <c r="B24" s="3">
        <f t="shared" ref="B24:C28" si="5">B23+TIME(0,1,0)</f>
        <v>0.36874999999999997</v>
      </c>
      <c r="C24" s="3">
        <f t="shared" si="5"/>
        <v>0.6777777777777777</v>
      </c>
      <c r="E24" s="6" t="s">
        <v>207</v>
      </c>
      <c r="F24" s="3">
        <f t="shared" si="2"/>
        <v>0.32013888888888886</v>
      </c>
      <c r="G24" s="3">
        <f t="shared" si="2"/>
        <v>0.6201388888888888</v>
      </c>
    </row>
    <row r="25" spans="1:7">
      <c r="A25" s="6" t="s">
        <v>192</v>
      </c>
      <c r="B25" s="3">
        <f t="shared" si="5"/>
        <v>0.36944444444444441</v>
      </c>
      <c r="C25" s="3">
        <f t="shared" si="5"/>
        <v>0.67847222222222214</v>
      </c>
      <c r="E25" s="6" t="s">
        <v>206</v>
      </c>
      <c r="F25" s="3">
        <f t="shared" si="2"/>
        <v>0.3208333333333333</v>
      </c>
      <c r="G25" s="3">
        <f t="shared" si="2"/>
        <v>0.62083333333333324</v>
      </c>
    </row>
    <row r="26" spans="1:7">
      <c r="A26" s="6" t="s">
        <v>193</v>
      </c>
      <c r="B26" s="3">
        <f t="shared" si="5"/>
        <v>0.37013888888888885</v>
      </c>
      <c r="C26" s="3">
        <f t="shared" si="5"/>
        <v>0.67916666666666659</v>
      </c>
      <c r="E26" s="6" t="s">
        <v>231</v>
      </c>
      <c r="F26" s="3">
        <f>F25+TIME(0,0,0)</f>
        <v>0.3208333333333333</v>
      </c>
      <c r="G26" s="3">
        <f>G25+TIME(0,2,0)</f>
        <v>0.62222222222222212</v>
      </c>
    </row>
    <row r="27" spans="1:7">
      <c r="A27" s="6" t="s">
        <v>194</v>
      </c>
      <c r="B27" s="3">
        <f>B26+TIME(0,1,0)</f>
        <v>0.37083333333333329</v>
      </c>
      <c r="C27" s="3">
        <f>C26+TIME(0,1,0)</f>
        <v>0.67986111111111103</v>
      </c>
      <c r="E27" s="6" t="s">
        <v>204</v>
      </c>
      <c r="F27" s="3">
        <f t="shared" si="2"/>
        <v>0.32152777777777775</v>
      </c>
      <c r="G27" s="3">
        <f t="shared" si="2"/>
        <v>0.62291666666666656</v>
      </c>
    </row>
    <row r="28" spans="1:7">
      <c r="A28" s="6" t="s">
        <v>195</v>
      </c>
      <c r="B28" s="3">
        <f t="shared" si="5"/>
        <v>0.37152777777777773</v>
      </c>
      <c r="C28" s="3">
        <f t="shared" si="5"/>
        <v>0.68055555555555547</v>
      </c>
      <c r="E28" s="6" t="s">
        <v>203</v>
      </c>
      <c r="F28" s="3">
        <f t="shared" si="2"/>
        <v>0.32222222222222219</v>
      </c>
      <c r="G28" s="3">
        <f t="shared" si="2"/>
        <v>0.62361111111111101</v>
      </c>
    </row>
    <row r="29" spans="1:7">
      <c r="A29" s="6" t="s">
        <v>196</v>
      </c>
      <c r="B29" s="4" t="s">
        <v>94</v>
      </c>
      <c r="C29" s="3">
        <f>C28+TIME(0,0,0)</f>
        <v>0.68055555555555547</v>
      </c>
      <c r="E29" s="6" t="s">
        <v>202</v>
      </c>
      <c r="F29" s="3">
        <f t="shared" si="2"/>
        <v>0.32291666666666663</v>
      </c>
      <c r="G29" s="3">
        <f t="shared" si="2"/>
        <v>0.62430555555555545</v>
      </c>
    </row>
    <row r="30" spans="1:7">
      <c r="A30" s="6" t="s">
        <v>197</v>
      </c>
      <c r="B30" s="4" t="s">
        <v>94</v>
      </c>
      <c r="C30" s="3">
        <f t="shared" ref="C30:C61" si="6">C29+TIME(0,1,0)</f>
        <v>0.68124999999999991</v>
      </c>
      <c r="E30" s="6" t="s">
        <v>201</v>
      </c>
      <c r="F30" s="3">
        <f t="shared" si="2"/>
        <v>0.32361111111111107</v>
      </c>
      <c r="G30" s="3">
        <f t="shared" si="2"/>
        <v>0.62499999999999989</v>
      </c>
    </row>
    <row r="31" spans="1:7">
      <c r="A31" s="6" t="s">
        <v>198</v>
      </c>
      <c r="B31" s="4" t="s">
        <v>94</v>
      </c>
      <c r="C31" s="3">
        <f t="shared" si="6"/>
        <v>0.68194444444444435</v>
      </c>
      <c r="E31" s="6" t="s">
        <v>200</v>
      </c>
      <c r="F31" s="3">
        <f t="shared" si="2"/>
        <v>0.32430555555555551</v>
      </c>
      <c r="G31" s="3">
        <f t="shared" si="2"/>
        <v>0.62569444444444433</v>
      </c>
    </row>
    <row r="32" spans="1:7">
      <c r="A32" s="6" t="s">
        <v>199</v>
      </c>
      <c r="B32" s="4" t="s">
        <v>94</v>
      </c>
      <c r="C32" s="3">
        <f t="shared" si="6"/>
        <v>0.6826388888888888</v>
      </c>
      <c r="E32" s="6" t="s">
        <v>232</v>
      </c>
      <c r="F32" s="3">
        <f t="shared" si="2"/>
        <v>0.32499999999999996</v>
      </c>
      <c r="G32" s="3">
        <f t="shared" si="2"/>
        <v>0.62638888888888877</v>
      </c>
    </row>
    <row r="33" spans="1:7">
      <c r="A33" s="6" t="s">
        <v>200</v>
      </c>
      <c r="B33" s="4" t="s">
        <v>94</v>
      </c>
      <c r="C33" s="3">
        <f t="shared" si="6"/>
        <v>0.68333333333333324</v>
      </c>
      <c r="E33" s="6" t="s">
        <v>233</v>
      </c>
      <c r="F33" s="3">
        <f t="shared" si="2"/>
        <v>0.3256944444444444</v>
      </c>
      <c r="G33" s="3">
        <f t="shared" si="2"/>
        <v>0.62708333333333321</v>
      </c>
    </row>
    <row r="34" spans="1:7">
      <c r="A34" s="6" t="s">
        <v>201</v>
      </c>
      <c r="B34" s="4" t="s">
        <v>94</v>
      </c>
      <c r="C34" s="3">
        <f t="shared" si="6"/>
        <v>0.68402777777777768</v>
      </c>
      <c r="E34" s="6" t="s">
        <v>197</v>
      </c>
      <c r="F34" s="3">
        <f t="shared" si="2"/>
        <v>0.32638888888888884</v>
      </c>
      <c r="G34" s="3">
        <f t="shared" si="2"/>
        <v>0.62777777777777766</v>
      </c>
    </row>
    <row r="35" spans="1:7">
      <c r="A35" s="6" t="s">
        <v>202</v>
      </c>
      <c r="B35" s="4" t="s">
        <v>94</v>
      </c>
      <c r="C35" s="3">
        <f t="shared" si="6"/>
        <v>0.68472222222222212</v>
      </c>
      <c r="E35" s="6" t="s">
        <v>196</v>
      </c>
      <c r="F35" s="3">
        <f t="shared" si="2"/>
        <v>0.32708333333333328</v>
      </c>
      <c r="G35" s="3">
        <f t="shared" si="2"/>
        <v>0.6284722222222221</v>
      </c>
    </row>
    <row r="36" spans="1:7">
      <c r="A36" s="6" t="s">
        <v>203</v>
      </c>
      <c r="B36" s="4" t="s">
        <v>94</v>
      </c>
      <c r="C36" s="3">
        <f t="shared" si="6"/>
        <v>0.68541666666666656</v>
      </c>
      <c r="E36" s="6" t="s">
        <v>195</v>
      </c>
      <c r="F36" s="3">
        <f t="shared" si="2"/>
        <v>0.32777777777777772</v>
      </c>
      <c r="G36" s="3">
        <f t="shared" si="2"/>
        <v>0.62916666666666654</v>
      </c>
    </row>
    <row r="37" spans="1:7">
      <c r="A37" s="6" t="s">
        <v>204</v>
      </c>
      <c r="B37" s="4" t="s">
        <v>94</v>
      </c>
      <c r="C37" s="3">
        <f t="shared" si="6"/>
        <v>0.68611111111111101</v>
      </c>
      <c r="E37" s="6" t="s">
        <v>194</v>
      </c>
      <c r="F37" s="3">
        <f t="shared" si="2"/>
        <v>0.32847222222222217</v>
      </c>
      <c r="G37" s="3">
        <f>G36+TIME(0,0,0)</f>
        <v>0.62916666666666654</v>
      </c>
    </row>
    <row r="38" spans="1:7">
      <c r="A38" s="6" t="s">
        <v>205</v>
      </c>
      <c r="B38" s="4" t="s">
        <v>94</v>
      </c>
      <c r="C38" s="3">
        <f t="shared" si="6"/>
        <v>0.68680555555555545</v>
      </c>
      <c r="E38" s="6" t="s">
        <v>193</v>
      </c>
      <c r="F38" s="3">
        <f t="shared" si="2"/>
        <v>0.32916666666666661</v>
      </c>
      <c r="G38" s="3">
        <f t="shared" si="2"/>
        <v>0.62986111111111098</v>
      </c>
    </row>
    <row r="39" spans="1:7">
      <c r="A39" s="6" t="s">
        <v>206</v>
      </c>
      <c r="B39" s="4" t="s">
        <v>94</v>
      </c>
      <c r="C39" s="3">
        <f t="shared" si="6"/>
        <v>0.68749999999999989</v>
      </c>
      <c r="E39" s="6" t="s">
        <v>192</v>
      </c>
      <c r="F39" s="3">
        <f t="shared" si="2"/>
        <v>0.32986111111111105</v>
      </c>
      <c r="G39" s="3">
        <f t="shared" si="2"/>
        <v>0.63055555555555542</v>
      </c>
    </row>
    <row r="40" spans="1:7">
      <c r="A40" s="6" t="s">
        <v>207</v>
      </c>
      <c r="B40" s="4" t="s">
        <v>94</v>
      </c>
      <c r="C40" s="3">
        <f t="shared" si="6"/>
        <v>0.68819444444444433</v>
      </c>
      <c r="E40" s="6" t="s">
        <v>191</v>
      </c>
      <c r="F40" s="3">
        <f t="shared" si="2"/>
        <v>0.33055555555555549</v>
      </c>
      <c r="G40" s="3">
        <f t="shared" si="2"/>
        <v>0.63124999999999987</v>
      </c>
    </row>
    <row r="41" spans="1:7">
      <c r="A41" s="6" t="s">
        <v>208</v>
      </c>
      <c r="B41" s="4" t="s">
        <v>94</v>
      </c>
      <c r="C41" s="3">
        <f t="shared" si="6"/>
        <v>0.68888888888888877</v>
      </c>
      <c r="E41" s="6" t="s">
        <v>190</v>
      </c>
      <c r="F41" s="3">
        <f>F40+TIME(0,0,0)</f>
        <v>0.33055555555555549</v>
      </c>
      <c r="G41" s="3">
        <f>G40+TIME(0,1,0)</f>
        <v>0.63194444444444431</v>
      </c>
    </row>
    <row r="42" spans="1:7">
      <c r="A42" s="6" t="s">
        <v>209</v>
      </c>
      <c r="B42" s="4" t="s">
        <v>94</v>
      </c>
      <c r="C42" s="3">
        <f t="shared" si="6"/>
        <v>0.68958333333333321</v>
      </c>
      <c r="E42" s="6" t="s">
        <v>189</v>
      </c>
      <c r="F42" s="3">
        <f t="shared" si="2"/>
        <v>0.33124999999999993</v>
      </c>
      <c r="G42" s="3">
        <f t="shared" si="2"/>
        <v>0.63263888888888875</v>
      </c>
    </row>
    <row r="43" spans="1:7">
      <c r="A43" s="6" t="s">
        <v>210</v>
      </c>
      <c r="B43" s="4" t="s">
        <v>94</v>
      </c>
      <c r="C43" s="3">
        <f t="shared" si="6"/>
        <v>0.69027777777777766</v>
      </c>
      <c r="E43" s="6" t="s">
        <v>188</v>
      </c>
      <c r="F43" s="3">
        <f t="shared" si="2"/>
        <v>0.33194444444444438</v>
      </c>
      <c r="G43" s="3">
        <f t="shared" si="2"/>
        <v>0.63333333333333319</v>
      </c>
    </row>
    <row r="44" spans="1:7">
      <c r="A44" s="6" t="s">
        <v>211</v>
      </c>
      <c r="B44" s="4" t="s">
        <v>94</v>
      </c>
      <c r="C44" s="3">
        <f t="shared" si="6"/>
        <v>0.6909722222222221</v>
      </c>
      <c r="E44" s="6" t="s">
        <v>187</v>
      </c>
      <c r="F44" s="3">
        <f t="shared" si="2"/>
        <v>0.33263888888888882</v>
      </c>
      <c r="G44" s="3">
        <f t="shared" si="2"/>
        <v>0.63402777777777763</v>
      </c>
    </row>
    <row r="45" spans="1:7">
      <c r="A45" s="6" t="s">
        <v>212</v>
      </c>
      <c r="B45" s="4" t="s">
        <v>94</v>
      </c>
      <c r="C45" s="3">
        <f t="shared" si="6"/>
        <v>0.69166666666666654</v>
      </c>
      <c r="E45" s="6" t="s">
        <v>186</v>
      </c>
      <c r="F45" s="3">
        <f t="shared" si="2"/>
        <v>0.33333333333333326</v>
      </c>
      <c r="G45" s="3">
        <f t="shared" si="2"/>
        <v>0.63472222222222208</v>
      </c>
    </row>
    <row r="46" spans="1:7">
      <c r="A46" s="6" t="s">
        <v>213</v>
      </c>
      <c r="B46" s="4" t="s">
        <v>94</v>
      </c>
      <c r="C46" s="3">
        <f t="shared" si="6"/>
        <v>0.69236111111111098</v>
      </c>
      <c r="E46" s="6" t="s">
        <v>185</v>
      </c>
      <c r="F46" s="3">
        <f t="shared" si="2"/>
        <v>0.3340277777777777</v>
      </c>
      <c r="G46" s="3">
        <f t="shared" si="2"/>
        <v>0.63541666666666652</v>
      </c>
    </row>
    <row r="47" spans="1:7">
      <c r="A47" s="6" t="s">
        <v>214</v>
      </c>
      <c r="B47" s="4" t="s">
        <v>94</v>
      </c>
      <c r="C47" s="3">
        <f t="shared" si="6"/>
        <v>0.69305555555555542</v>
      </c>
      <c r="E47" s="6" t="s">
        <v>184</v>
      </c>
      <c r="F47" s="3">
        <f t="shared" si="2"/>
        <v>0.33472222222222214</v>
      </c>
      <c r="G47" s="3">
        <f t="shared" si="2"/>
        <v>0.63611111111111096</v>
      </c>
    </row>
    <row r="48" spans="1:7">
      <c r="A48" s="6" t="s">
        <v>215</v>
      </c>
      <c r="B48" s="4" t="s">
        <v>94</v>
      </c>
      <c r="C48" s="3">
        <f t="shared" si="6"/>
        <v>0.69374999999999987</v>
      </c>
      <c r="E48" s="6" t="s">
        <v>183</v>
      </c>
      <c r="F48" s="3">
        <f t="shared" si="2"/>
        <v>0.33541666666666659</v>
      </c>
      <c r="G48" s="3">
        <f t="shared" si="2"/>
        <v>0.6368055555555554</v>
      </c>
    </row>
    <row r="49" spans="1:7">
      <c r="A49" s="6" t="s">
        <v>216</v>
      </c>
      <c r="B49" s="4" t="s">
        <v>94</v>
      </c>
      <c r="C49" s="3">
        <f t="shared" si="6"/>
        <v>0.69444444444444431</v>
      </c>
      <c r="E49" s="6" t="s">
        <v>182</v>
      </c>
      <c r="F49" s="3">
        <f t="shared" si="2"/>
        <v>0.33611111111111103</v>
      </c>
      <c r="G49" s="3">
        <f t="shared" si="2"/>
        <v>0.63749999999999984</v>
      </c>
    </row>
    <row r="50" spans="1:7">
      <c r="A50" s="6" t="s">
        <v>217</v>
      </c>
      <c r="B50" s="4" t="s">
        <v>94</v>
      </c>
      <c r="C50" s="3">
        <f t="shared" si="6"/>
        <v>0.69513888888888875</v>
      </c>
      <c r="E50" s="6" t="s">
        <v>181</v>
      </c>
      <c r="F50" s="3">
        <f t="shared" si="2"/>
        <v>0.33680555555555547</v>
      </c>
      <c r="G50" s="3">
        <f t="shared" si="2"/>
        <v>0.63819444444444429</v>
      </c>
    </row>
    <row r="51" spans="1:7">
      <c r="A51" s="6" t="s">
        <v>218</v>
      </c>
      <c r="B51" s="4" t="s">
        <v>94</v>
      </c>
      <c r="C51" s="3">
        <f t="shared" si="6"/>
        <v>0.69583333333333319</v>
      </c>
      <c r="E51" s="6" t="s">
        <v>180</v>
      </c>
      <c r="F51" s="3">
        <f t="shared" si="2"/>
        <v>0.33749999999999991</v>
      </c>
      <c r="G51" s="3">
        <f>G50+TIME(0,2,0)</f>
        <v>0.63958333333333317</v>
      </c>
    </row>
    <row r="52" spans="1:7">
      <c r="A52" s="6" t="s">
        <v>219</v>
      </c>
      <c r="B52" s="4" t="s">
        <v>94</v>
      </c>
      <c r="C52" s="3">
        <f t="shared" si="6"/>
        <v>0.69652777777777763</v>
      </c>
      <c r="E52" s="6" t="s">
        <v>179</v>
      </c>
      <c r="F52" s="3">
        <f t="shared" si="2"/>
        <v>0.33819444444444435</v>
      </c>
      <c r="G52" s="3">
        <f t="shared" si="2"/>
        <v>0.64027777777777761</v>
      </c>
    </row>
    <row r="53" spans="1:7">
      <c r="A53" s="6" t="s">
        <v>220</v>
      </c>
      <c r="B53" s="4" t="s">
        <v>94</v>
      </c>
      <c r="C53" s="3">
        <f t="shared" si="6"/>
        <v>0.69722222222222208</v>
      </c>
      <c r="E53" s="6" t="s">
        <v>178</v>
      </c>
      <c r="F53" s="3">
        <f t="shared" si="2"/>
        <v>0.3388888888888888</v>
      </c>
      <c r="G53" s="3">
        <f t="shared" si="2"/>
        <v>0.64097222222222205</v>
      </c>
    </row>
    <row r="54" spans="1:7">
      <c r="A54" s="6" t="s">
        <v>221</v>
      </c>
      <c r="B54" s="4" t="s">
        <v>94</v>
      </c>
      <c r="C54" s="3">
        <f t="shared" si="6"/>
        <v>0.69791666666666652</v>
      </c>
      <c r="E54" s="6" t="s">
        <v>177</v>
      </c>
      <c r="F54" s="3">
        <f t="shared" si="2"/>
        <v>0.33958333333333324</v>
      </c>
      <c r="G54" s="3">
        <f t="shared" si="2"/>
        <v>0.6416666666666665</v>
      </c>
    </row>
    <row r="55" spans="1:7">
      <c r="A55" s="6" t="s">
        <v>222</v>
      </c>
      <c r="B55" s="4" t="s">
        <v>94</v>
      </c>
      <c r="C55" s="3">
        <f t="shared" si="6"/>
        <v>0.69861111111111096</v>
      </c>
      <c r="E55" s="6" t="s">
        <v>176</v>
      </c>
      <c r="F55" s="3">
        <f t="shared" si="2"/>
        <v>0.34027777777777768</v>
      </c>
      <c r="G55" s="3">
        <f t="shared" si="2"/>
        <v>0.64236111111111094</v>
      </c>
    </row>
    <row r="56" spans="1:7">
      <c r="A56" s="6" t="s">
        <v>223</v>
      </c>
      <c r="B56" s="4" t="s">
        <v>94</v>
      </c>
      <c r="C56" s="3">
        <f t="shared" si="6"/>
        <v>0.6993055555555554</v>
      </c>
      <c r="E56" s="6" t="s">
        <v>175</v>
      </c>
      <c r="F56" s="3">
        <f t="shared" si="2"/>
        <v>0.34097222222222212</v>
      </c>
      <c r="G56" s="3">
        <f t="shared" si="2"/>
        <v>0.64305555555555538</v>
      </c>
    </row>
    <row r="57" spans="1:7">
      <c r="A57" s="6" t="s">
        <v>224</v>
      </c>
      <c r="B57" s="4" t="s">
        <v>94</v>
      </c>
      <c r="C57" s="3">
        <f t="shared" si="6"/>
        <v>0.69999999999999984</v>
      </c>
      <c r="E57" s="6" t="s">
        <v>234</v>
      </c>
      <c r="F57" s="3">
        <f t="shared" si="2"/>
        <v>0.34166666666666656</v>
      </c>
      <c r="G57" s="3">
        <f t="shared" si="2"/>
        <v>0.64374999999999982</v>
      </c>
    </row>
    <row r="58" spans="1:7">
      <c r="A58" s="6" t="s">
        <v>225</v>
      </c>
      <c r="B58" s="4" t="s">
        <v>94</v>
      </c>
      <c r="C58" s="3">
        <f t="shared" si="6"/>
        <v>0.70069444444444429</v>
      </c>
      <c r="E58" s="6" t="s">
        <v>173</v>
      </c>
      <c r="F58" s="3">
        <f t="shared" si="2"/>
        <v>0.34236111111111101</v>
      </c>
      <c r="G58" s="3">
        <f t="shared" si="2"/>
        <v>0.64444444444444426</v>
      </c>
    </row>
    <row r="59" spans="1:7">
      <c r="A59" s="6" t="s">
        <v>226</v>
      </c>
      <c r="B59" s="4" t="s">
        <v>94</v>
      </c>
      <c r="C59" s="3">
        <f t="shared" si="6"/>
        <v>0.70138888888888873</v>
      </c>
      <c r="E59" s="6" t="s">
        <v>3</v>
      </c>
      <c r="F59" s="3">
        <f t="shared" si="2"/>
        <v>0.34305555555555545</v>
      </c>
      <c r="G59" s="3">
        <f t="shared" si="2"/>
        <v>0.64513888888888871</v>
      </c>
    </row>
    <row r="60" spans="1:7">
      <c r="A60" s="6" t="s">
        <v>227</v>
      </c>
      <c r="B60" s="4" t="s">
        <v>94</v>
      </c>
      <c r="C60" s="3">
        <f t="shared" si="6"/>
        <v>0.70208333333333317</v>
      </c>
      <c r="E60" s="6" t="s">
        <v>172</v>
      </c>
      <c r="F60" s="3">
        <f>F59+TIME(0,0,0)</f>
        <v>0.34305555555555545</v>
      </c>
      <c r="G60" s="3">
        <f>G59+TIME(0,1,0)</f>
        <v>0.64583333333333315</v>
      </c>
    </row>
    <row r="61" spans="1:7">
      <c r="A61" s="6" t="s">
        <v>228</v>
      </c>
      <c r="B61" s="4" t="s">
        <v>94</v>
      </c>
      <c r="C61" s="3">
        <f t="shared" si="6"/>
        <v>0.70277777777777761</v>
      </c>
      <c r="E61" s="6" t="s">
        <v>52</v>
      </c>
      <c r="F61" s="3">
        <f t="shared" si="2"/>
        <v>0.34374999999999989</v>
      </c>
      <c r="G61" s="3">
        <f t="shared" si="2"/>
        <v>0.64652777777777759</v>
      </c>
    </row>
    <row r="62" spans="1:7">
      <c r="A62" s="6" t="s">
        <v>229</v>
      </c>
      <c r="B62" s="4" t="s">
        <v>94</v>
      </c>
      <c r="C62" s="3">
        <f>C61+TIME(0,8,0)</f>
        <v>0.70833333333333315</v>
      </c>
      <c r="E62" s="6" t="s">
        <v>235</v>
      </c>
      <c r="F62" s="3">
        <f>F61+TIME(0,5,0)</f>
        <v>0.3472222222222221</v>
      </c>
      <c r="G62" s="3">
        <f>G61+TIME(0,5,0)</f>
        <v>0.6499999999999998</v>
      </c>
    </row>
  </sheetData>
  <sheetProtection sheet="1" objects="1" scenarios="1"/>
  <phoneticPr fontId="1"/>
  <pageMargins left="0.7" right="0.7" top="0.75" bottom="0.75" header="0.3" footer="0.3"/>
  <pageSetup paperSize="9" scale="50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017AB-3A51-4DE9-9A56-0AAE1E7A417B}">
  <sheetPr>
    <pageSetUpPr fitToPage="1"/>
  </sheetPr>
  <dimension ref="A1:U17"/>
  <sheetViews>
    <sheetView topLeftCell="E1" workbookViewId="0"/>
  </sheetViews>
  <sheetFormatPr defaultRowHeight="18.75"/>
  <cols>
    <col min="1" max="1" width="21.375" bestFit="1" customWidth="1"/>
    <col min="12" max="12" width="21.375" bestFit="1" customWidth="1"/>
  </cols>
  <sheetData>
    <row r="1" spans="1:21" s="1" customFormat="1">
      <c r="A1" s="5" t="s">
        <v>27</v>
      </c>
      <c r="B1" s="5" t="s">
        <v>85</v>
      </c>
      <c r="C1" s="5" t="s">
        <v>86</v>
      </c>
      <c r="D1" s="5" t="s">
        <v>87</v>
      </c>
      <c r="E1" s="5" t="s">
        <v>88</v>
      </c>
      <c r="F1" s="5" t="s">
        <v>89</v>
      </c>
      <c r="G1" s="5" t="s">
        <v>90</v>
      </c>
      <c r="H1" s="5" t="s">
        <v>91</v>
      </c>
      <c r="I1" s="5" t="s">
        <v>92</v>
      </c>
      <c r="J1" s="5" t="s">
        <v>93</v>
      </c>
      <c r="L1" s="5" t="s">
        <v>27</v>
      </c>
      <c r="M1" s="5" t="s">
        <v>85</v>
      </c>
      <c r="N1" s="5" t="s">
        <v>86</v>
      </c>
      <c r="O1" s="5" t="s">
        <v>87</v>
      </c>
      <c r="P1" s="5" t="s">
        <v>88</v>
      </c>
      <c r="Q1" s="5" t="s">
        <v>89</v>
      </c>
      <c r="R1" s="5" t="s">
        <v>90</v>
      </c>
      <c r="S1" s="5" t="s">
        <v>91</v>
      </c>
      <c r="T1" s="5" t="s">
        <v>92</v>
      </c>
      <c r="U1" s="5" t="s">
        <v>93</v>
      </c>
    </row>
    <row r="2" spans="1:21">
      <c r="A2" s="6" t="s">
        <v>97</v>
      </c>
      <c r="B2" s="3">
        <v>0.29236111111111113</v>
      </c>
      <c r="C2" s="3">
        <v>0.36944444444444446</v>
      </c>
      <c r="D2" s="3">
        <v>0.45</v>
      </c>
      <c r="E2" s="3">
        <v>0.56666666666666665</v>
      </c>
      <c r="F2" s="3">
        <v>0.6381944444444444</v>
      </c>
      <c r="G2" s="3">
        <v>0.7</v>
      </c>
      <c r="H2" s="3">
        <v>0.75277777777777777</v>
      </c>
      <c r="I2" s="3">
        <v>0.79583333333333328</v>
      </c>
      <c r="J2" s="3">
        <v>0.8618055555555556</v>
      </c>
      <c r="L2" s="6" t="s">
        <v>102</v>
      </c>
      <c r="M2" s="3">
        <v>0.26319444444444445</v>
      </c>
      <c r="N2" s="3">
        <v>0.28749999999999998</v>
      </c>
      <c r="O2" s="3">
        <v>0.43055555555555558</v>
      </c>
      <c r="P2" s="3">
        <v>0.52777777777777779</v>
      </c>
      <c r="Q2" s="3">
        <v>0.59722222222222221</v>
      </c>
      <c r="R2" s="3">
        <v>0.625</v>
      </c>
      <c r="S2" s="3">
        <v>0.68055555555555558</v>
      </c>
      <c r="T2" s="3">
        <v>0.72916666666666663</v>
      </c>
      <c r="U2" s="3">
        <v>0.80555555555555558</v>
      </c>
    </row>
    <row r="3" spans="1:21">
      <c r="A3" s="6" t="s">
        <v>26</v>
      </c>
      <c r="B3" s="3">
        <v>0.2951388888888889</v>
      </c>
      <c r="C3" s="3">
        <v>0.37430555555555556</v>
      </c>
      <c r="D3" s="3">
        <v>0.45277777777777778</v>
      </c>
      <c r="E3" s="3">
        <v>0.57361111111111107</v>
      </c>
      <c r="F3" s="3">
        <v>0.64375000000000004</v>
      </c>
      <c r="G3" s="3">
        <v>0.70277777777777772</v>
      </c>
      <c r="H3" s="3">
        <v>0.75902777777777775</v>
      </c>
      <c r="I3" s="3">
        <v>0.80069444444444449</v>
      </c>
      <c r="J3" s="3">
        <v>0.86805555555555558</v>
      </c>
      <c r="L3" s="6" t="s">
        <v>26</v>
      </c>
      <c r="M3" s="3">
        <v>0.29097222222222224</v>
      </c>
      <c r="N3" s="3">
        <v>0.31527777777777777</v>
      </c>
      <c r="O3" s="3">
        <v>0.46180555555555558</v>
      </c>
      <c r="P3" s="3">
        <v>0.55555555555555558</v>
      </c>
      <c r="Q3" s="3">
        <v>0.62430555555555556</v>
      </c>
      <c r="R3" s="3">
        <v>0.65208333333333335</v>
      </c>
      <c r="S3" s="3">
        <v>0.71180555555555558</v>
      </c>
      <c r="T3" s="3">
        <v>0.7583333333333333</v>
      </c>
      <c r="U3" s="3">
        <v>0.83333333333333337</v>
      </c>
    </row>
    <row r="4" spans="1:21">
      <c r="A4" s="6" t="s">
        <v>102</v>
      </c>
      <c r="B4" s="3">
        <v>0.32500000000000001</v>
      </c>
      <c r="C4" s="3">
        <v>0.40277777777777779</v>
      </c>
      <c r="D4" s="3">
        <v>0.48194444444444445</v>
      </c>
      <c r="E4" s="3">
        <v>0.6069444444444444</v>
      </c>
      <c r="F4" s="3">
        <v>0.67222222222222228</v>
      </c>
      <c r="G4" s="3">
        <v>0.73333333333333328</v>
      </c>
      <c r="H4" s="3">
        <v>0.78611111111111109</v>
      </c>
      <c r="I4" s="3">
        <v>0.82916666666666672</v>
      </c>
      <c r="J4" s="3">
        <v>0.89861111111111114</v>
      </c>
      <c r="L4" s="27"/>
      <c r="M4" s="26"/>
      <c r="N4" s="26"/>
      <c r="O4" s="26"/>
      <c r="P4" s="26"/>
      <c r="Q4" s="26"/>
      <c r="R4" s="26"/>
      <c r="S4" s="26"/>
      <c r="T4" s="26"/>
      <c r="U4" s="26"/>
    </row>
    <row r="5" spans="1:21">
      <c r="A5" s="27"/>
      <c r="B5" s="26"/>
      <c r="C5" s="26"/>
      <c r="D5" s="26"/>
      <c r="E5" s="26"/>
      <c r="F5" s="26"/>
      <c r="G5" s="26"/>
      <c r="H5" s="26"/>
      <c r="I5" s="26"/>
      <c r="J5" s="26"/>
      <c r="L5" s="5" t="s">
        <v>27</v>
      </c>
      <c r="M5" s="5" t="s">
        <v>85</v>
      </c>
      <c r="N5" s="5" t="s">
        <v>86</v>
      </c>
      <c r="O5" s="5" t="s">
        <v>87</v>
      </c>
      <c r="P5" s="5" t="s">
        <v>88</v>
      </c>
      <c r="Q5" s="5" t="s">
        <v>89</v>
      </c>
      <c r="R5" s="5" t="s">
        <v>90</v>
      </c>
      <c r="S5" s="5" t="s">
        <v>91</v>
      </c>
      <c r="T5" s="5" t="s">
        <v>92</v>
      </c>
      <c r="U5" s="5" t="s">
        <v>93</v>
      </c>
    </row>
    <row r="6" spans="1:21">
      <c r="A6" s="5" t="s">
        <v>27</v>
      </c>
      <c r="B6" s="5" t="s">
        <v>85</v>
      </c>
      <c r="C6" s="5" t="s">
        <v>86</v>
      </c>
      <c r="D6" s="5" t="s">
        <v>87</v>
      </c>
      <c r="E6" s="5" t="s">
        <v>88</v>
      </c>
      <c r="F6" s="5" t="s">
        <v>89</v>
      </c>
      <c r="G6" s="5" t="s">
        <v>90</v>
      </c>
      <c r="H6" s="5" t="s">
        <v>91</v>
      </c>
      <c r="I6" s="5" t="s">
        <v>92</v>
      </c>
      <c r="J6" s="5" t="s">
        <v>93</v>
      </c>
      <c r="L6" s="6" t="s">
        <v>102</v>
      </c>
      <c r="M6" s="3">
        <v>0.26319444444444445</v>
      </c>
      <c r="N6" s="3">
        <v>0.28749999999999998</v>
      </c>
      <c r="O6" s="3">
        <v>0.45833333333333331</v>
      </c>
      <c r="P6" s="3">
        <v>0.52777777777777779</v>
      </c>
      <c r="Q6" s="3">
        <v>0.59722222222222221</v>
      </c>
      <c r="R6" s="3">
        <v>0.625</v>
      </c>
      <c r="S6" s="3">
        <v>0.68055555555555558</v>
      </c>
      <c r="T6" s="3">
        <v>0.73958333333333337</v>
      </c>
      <c r="U6" s="3">
        <v>0.81944444444444442</v>
      </c>
    </row>
    <row r="7" spans="1:21">
      <c r="A7" s="6" t="s">
        <v>26</v>
      </c>
      <c r="B7" s="3">
        <v>0.30694444444444446</v>
      </c>
      <c r="C7" s="3">
        <v>0.39166666666666666</v>
      </c>
      <c r="D7" s="3">
        <v>0.47708333333333336</v>
      </c>
      <c r="E7" s="3">
        <v>0.57361111111111107</v>
      </c>
      <c r="F7" s="3">
        <v>0.64375000000000004</v>
      </c>
      <c r="G7" s="3">
        <v>0.71458333333333335</v>
      </c>
      <c r="H7" s="3">
        <v>0.77916666666666667</v>
      </c>
      <c r="I7" s="3">
        <v>0.82430555555555551</v>
      </c>
      <c r="J7" s="3">
        <v>0.86805555555555558</v>
      </c>
      <c r="L7" s="6" t="s">
        <v>26</v>
      </c>
      <c r="M7" s="3">
        <v>0.2951388888888889</v>
      </c>
      <c r="N7" s="3">
        <v>0.31874999999999998</v>
      </c>
      <c r="O7" s="3">
        <v>0.4861111111111111</v>
      </c>
      <c r="P7" s="3">
        <v>0.55555555555555558</v>
      </c>
      <c r="Q7" s="3">
        <v>0.62708333333333333</v>
      </c>
      <c r="R7" s="3">
        <v>0.65555555555555556</v>
      </c>
      <c r="S7" s="3">
        <v>0.71597222222222223</v>
      </c>
      <c r="T7" s="3">
        <v>0.7680555555555556</v>
      </c>
      <c r="U7" s="3">
        <v>0.84791666666666665</v>
      </c>
    </row>
    <row r="8" spans="1:21">
      <c r="A8" s="6" t="s">
        <v>102</v>
      </c>
      <c r="B8" s="3">
        <v>0.33958333333333335</v>
      </c>
      <c r="C8" s="3">
        <v>0.42152777777777778</v>
      </c>
      <c r="D8" s="3">
        <v>0.50972222222222219</v>
      </c>
      <c r="E8" s="3">
        <v>0.6069444444444444</v>
      </c>
      <c r="F8" s="3">
        <v>0.67222222222222228</v>
      </c>
      <c r="G8" s="3">
        <v>0.74583333333333335</v>
      </c>
      <c r="H8" s="3">
        <v>0.81111111111111112</v>
      </c>
      <c r="I8" s="3">
        <v>0.85277777777777775</v>
      </c>
      <c r="J8" s="3">
        <v>0.89861111111111114</v>
      </c>
      <c r="L8" s="6" t="s">
        <v>97</v>
      </c>
      <c r="M8" s="3">
        <v>0.2986111111111111</v>
      </c>
      <c r="N8" s="3">
        <v>0.3215277777777778</v>
      </c>
      <c r="O8" s="3">
        <v>0.48888888888888887</v>
      </c>
      <c r="P8" s="3">
        <v>0.55902777777777779</v>
      </c>
      <c r="Q8" s="3">
        <v>0.63055555555555554</v>
      </c>
      <c r="R8" s="3">
        <v>0.65902777777777777</v>
      </c>
      <c r="S8" s="3">
        <v>0.71944444444444444</v>
      </c>
      <c r="T8" s="3">
        <v>0.77083333333333337</v>
      </c>
      <c r="U8" s="3">
        <v>0.85138888888888886</v>
      </c>
    </row>
    <row r="10" spans="1:21">
      <c r="A10" s="5" t="s">
        <v>96</v>
      </c>
      <c r="B10" s="5" t="s">
        <v>85</v>
      </c>
      <c r="C10" s="5" t="s">
        <v>86</v>
      </c>
      <c r="D10" s="5" t="s">
        <v>87</v>
      </c>
      <c r="E10" s="5" t="s">
        <v>88</v>
      </c>
      <c r="F10" s="5" t="s">
        <v>89</v>
      </c>
      <c r="G10" s="5" t="s">
        <v>90</v>
      </c>
      <c r="H10" s="5" t="s">
        <v>91</v>
      </c>
      <c r="L10" s="5" t="s">
        <v>96</v>
      </c>
      <c r="M10" s="5" t="s">
        <v>85</v>
      </c>
      <c r="N10" s="5" t="s">
        <v>86</v>
      </c>
      <c r="O10" s="5" t="s">
        <v>87</v>
      </c>
      <c r="P10" s="5" t="s">
        <v>88</v>
      </c>
      <c r="Q10" s="5" t="s">
        <v>89</v>
      </c>
      <c r="R10" s="5" t="s">
        <v>90</v>
      </c>
      <c r="S10" s="5" t="s">
        <v>91</v>
      </c>
    </row>
    <row r="11" spans="1:21">
      <c r="A11" s="6" t="s">
        <v>97</v>
      </c>
      <c r="B11" s="3">
        <v>0.36944444444444446</v>
      </c>
      <c r="C11" s="3">
        <v>0.50277777777777777</v>
      </c>
      <c r="D11" s="3">
        <v>0.56666666666666665</v>
      </c>
      <c r="E11" s="3">
        <v>0.6381944444444444</v>
      </c>
      <c r="F11" s="3">
        <v>0.7</v>
      </c>
      <c r="G11" s="3">
        <v>0.75277777777777777</v>
      </c>
      <c r="H11" s="3">
        <v>0.79583333333333328</v>
      </c>
      <c r="L11" s="6" t="s">
        <v>102</v>
      </c>
      <c r="M11" s="3">
        <v>0.28749999999999998</v>
      </c>
      <c r="N11" s="3">
        <v>0.43055555555555558</v>
      </c>
      <c r="O11" s="3">
        <v>0.4861111111111111</v>
      </c>
      <c r="P11" s="3">
        <v>0.59722222222222221</v>
      </c>
      <c r="Q11" s="3">
        <v>0.625</v>
      </c>
      <c r="R11" s="3">
        <v>0.68055555555555558</v>
      </c>
      <c r="S11" s="3">
        <v>0.72916666666666663</v>
      </c>
    </row>
    <row r="12" spans="1:21">
      <c r="A12" s="6" t="s">
        <v>26</v>
      </c>
      <c r="B12" s="3">
        <v>0.37430555555555556</v>
      </c>
      <c r="C12" s="3">
        <v>0.50555555555555554</v>
      </c>
      <c r="D12" s="3">
        <v>0.57361111111111107</v>
      </c>
      <c r="E12" s="3">
        <v>0.64375000000000004</v>
      </c>
      <c r="F12" s="3">
        <v>0.70277777777777772</v>
      </c>
      <c r="G12" s="3">
        <v>0.75902777777777775</v>
      </c>
      <c r="H12" s="3">
        <v>0.82430555555555551</v>
      </c>
      <c r="L12" s="6" t="s">
        <v>26</v>
      </c>
      <c r="M12" s="3">
        <v>0.31527777777777777</v>
      </c>
      <c r="N12" s="3">
        <v>0.46180555555555558</v>
      </c>
      <c r="O12" s="3">
        <v>0.51458333333333328</v>
      </c>
      <c r="P12" s="3">
        <v>0.62430555555555556</v>
      </c>
      <c r="Q12" s="3">
        <v>0.65208333333333335</v>
      </c>
      <c r="R12" s="3">
        <v>0.71180555555555558</v>
      </c>
      <c r="S12" s="3">
        <v>0.7583333333333333</v>
      </c>
    </row>
    <row r="13" spans="1:21">
      <c r="A13" s="6" t="s">
        <v>102</v>
      </c>
      <c r="B13" s="3">
        <v>0.40277777777777779</v>
      </c>
      <c r="C13" s="3">
        <v>0.53680555555555554</v>
      </c>
      <c r="D13" s="3">
        <v>0.6069444444444444</v>
      </c>
      <c r="E13" s="3">
        <v>0.67222222222222228</v>
      </c>
      <c r="F13" s="3">
        <v>0.73333333333333328</v>
      </c>
      <c r="G13" s="3">
        <v>0.78611111111111109</v>
      </c>
      <c r="H13" s="3">
        <v>0.82916666666666672</v>
      </c>
      <c r="L13" s="27"/>
      <c r="M13" s="26"/>
      <c r="N13" s="26"/>
      <c r="O13" s="26"/>
      <c r="P13" s="26"/>
      <c r="Q13" s="26"/>
      <c r="R13" s="26"/>
      <c r="S13" s="26"/>
    </row>
    <row r="14" spans="1:21">
      <c r="A14" s="27"/>
      <c r="B14" s="26"/>
      <c r="C14" s="26"/>
      <c r="D14" s="26"/>
      <c r="E14" s="26"/>
      <c r="F14" s="26"/>
      <c r="G14" s="26"/>
      <c r="H14" s="26"/>
      <c r="L14" s="5" t="s">
        <v>96</v>
      </c>
      <c r="M14" s="5" t="s">
        <v>85</v>
      </c>
      <c r="N14" s="5" t="s">
        <v>86</v>
      </c>
      <c r="O14" s="5" t="s">
        <v>87</v>
      </c>
      <c r="P14" s="5" t="s">
        <v>88</v>
      </c>
      <c r="Q14" s="5" t="s">
        <v>89</v>
      </c>
      <c r="R14" s="5" t="s">
        <v>90</v>
      </c>
      <c r="S14" s="5" t="s">
        <v>91</v>
      </c>
    </row>
    <row r="15" spans="1:21">
      <c r="A15" s="5" t="s">
        <v>96</v>
      </c>
      <c r="B15" s="5" t="s">
        <v>85</v>
      </c>
      <c r="C15" s="5" t="s">
        <v>86</v>
      </c>
      <c r="D15" s="5" t="s">
        <v>87</v>
      </c>
      <c r="E15" s="5" t="s">
        <v>88</v>
      </c>
      <c r="F15" s="5" t="s">
        <v>89</v>
      </c>
      <c r="G15" s="5" t="s">
        <v>90</v>
      </c>
      <c r="H15" s="5" t="s">
        <v>91</v>
      </c>
      <c r="L15" s="6" t="s">
        <v>102</v>
      </c>
      <c r="M15" s="3">
        <v>0.28749999999999998</v>
      </c>
      <c r="N15" s="3">
        <v>0.45833333333333331</v>
      </c>
      <c r="O15" s="3">
        <v>0.4861111111111111</v>
      </c>
      <c r="P15" s="3">
        <v>0.59722222222222221</v>
      </c>
      <c r="Q15" s="3">
        <v>0.625</v>
      </c>
      <c r="R15" s="3">
        <v>0.68055555555555558</v>
      </c>
      <c r="S15" s="3">
        <v>0.73958333333333337</v>
      </c>
    </row>
    <row r="16" spans="1:21">
      <c r="A16" s="6" t="s">
        <v>26</v>
      </c>
      <c r="B16" s="3">
        <v>0.39166666666666666</v>
      </c>
      <c r="C16" s="3">
        <v>0.53402777777777777</v>
      </c>
      <c r="D16" s="3">
        <v>0.57361111111111107</v>
      </c>
      <c r="E16" s="3">
        <v>0.64375000000000004</v>
      </c>
      <c r="F16" s="3">
        <v>0.71458333333333335</v>
      </c>
      <c r="G16" s="3">
        <v>0.77916666666666667</v>
      </c>
      <c r="H16" s="3">
        <v>0.82430555555555551</v>
      </c>
      <c r="L16" s="6" t="s">
        <v>26</v>
      </c>
      <c r="M16" s="3">
        <v>0.31874999999999998</v>
      </c>
      <c r="N16" s="3">
        <v>0.4861111111111111</v>
      </c>
      <c r="O16" s="3">
        <v>0.51458333333333328</v>
      </c>
      <c r="P16" s="3">
        <v>0.62708333333333333</v>
      </c>
      <c r="Q16" s="3">
        <v>0.65555555555555556</v>
      </c>
      <c r="R16" s="3">
        <v>0.71597222222222223</v>
      </c>
      <c r="S16" s="3">
        <v>0.75902777777777775</v>
      </c>
    </row>
    <row r="17" spans="1:19">
      <c r="A17" s="6" t="s">
        <v>102</v>
      </c>
      <c r="B17" s="3">
        <v>0.42152777777777778</v>
      </c>
      <c r="C17" s="3">
        <v>0.56527777777777777</v>
      </c>
      <c r="D17" s="3">
        <v>0.6069444444444444</v>
      </c>
      <c r="E17" s="3">
        <v>0.67222222222222228</v>
      </c>
      <c r="F17" s="3">
        <v>0.74583333333333335</v>
      </c>
      <c r="G17" s="3">
        <v>0.81111111111111112</v>
      </c>
      <c r="H17" s="3">
        <v>0.85277777777777775</v>
      </c>
      <c r="L17" s="6" t="s">
        <v>97</v>
      </c>
      <c r="M17" s="3">
        <v>0.3215277777777778</v>
      </c>
      <c r="N17" s="3">
        <v>0.48888888888888887</v>
      </c>
      <c r="O17" s="3">
        <v>0.5180555555555556</v>
      </c>
      <c r="P17" s="3">
        <v>0.63055555555555554</v>
      </c>
      <c r="Q17" s="3">
        <v>0.65902777777777777</v>
      </c>
      <c r="R17" s="3">
        <v>0.71944444444444444</v>
      </c>
      <c r="S17" s="3">
        <v>0.77083333333333337</v>
      </c>
    </row>
  </sheetData>
  <sheetProtection sheet="1" objects="1" scenarios="1"/>
  <phoneticPr fontId="1"/>
  <pageMargins left="0.7" right="0.7" top="0.75" bottom="0.75" header="0.3" footer="0.3"/>
  <pageSetup paperSize="9" scale="56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602F5-BE8A-478E-BD82-ED439AD3FDBD}">
  <dimension ref="A1:AD61"/>
  <sheetViews>
    <sheetView zoomScaleNormal="100" workbookViewId="0"/>
  </sheetViews>
  <sheetFormatPr defaultRowHeight="18.75"/>
  <cols>
    <col min="1" max="1" width="21.375" bestFit="1" customWidth="1"/>
    <col min="2" max="2" width="21.375" customWidth="1"/>
    <col min="3" max="3" width="21.375" bestFit="1" customWidth="1"/>
    <col min="4" max="4" width="21.375" customWidth="1"/>
    <col min="5" max="5" width="19.25" bestFit="1" customWidth="1"/>
    <col min="6" max="6" width="19.25" customWidth="1"/>
    <col min="7" max="7" width="19.25" bestFit="1" customWidth="1"/>
    <col min="8" max="8" width="19.25" customWidth="1"/>
    <col min="9" max="9" width="17.125" bestFit="1" customWidth="1"/>
    <col min="10" max="10" width="17.125" customWidth="1"/>
    <col min="11" max="11" width="17.125" bestFit="1" customWidth="1"/>
    <col min="12" max="14" width="17.125" customWidth="1"/>
    <col min="15" max="20" width="15.125" customWidth="1"/>
    <col min="21" max="21" width="21.375" bestFit="1" customWidth="1"/>
    <col min="22" max="22" width="21.375" customWidth="1"/>
    <col min="23" max="23" width="19.25" bestFit="1" customWidth="1"/>
    <col min="24" max="24" width="19.25" customWidth="1"/>
    <col min="25" max="30" width="15.125" customWidth="1"/>
  </cols>
  <sheetData>
    <row r="1" spans="1:30">
      <c r="A1" s="72" t="s">
        <v>105</v>
      </c>
      <c r="B1" s="72"/>
      <c r="C1" s="72" t="s">
        <v>106</v>
      </c>
      <c r="D1" s="72"/>
      <c r="E1" s="72" t="s">
        <v>107</v>
      </c>
      <c r="F1" s="72"/>
      <c r="G1" s="72" t="s">
        <v>108</v>
      </c>
      <c r="H1" s="72"/>
      <c r="I1" s="72" t="s">
        <v>109</v>
      </c>
      <c r="J1" s="72"/>
      <c r="K1" s="72" t="s">
        <v>110</v>
      </c>
      <c r="L1" s="72"/>
      <c r="M1" s="72" t="s">
        <v>133</v>
      </c>
      <c r="N1" s="72"/>
      <c r="O1" s="72" t="s">
        <v>244</v>
      </c>
      <c r="P1" s="72"/>
      <c r="Q1" s="72" t="s">
        <v>245</v>
      </c>
      <c r="R1" s="72"/>
      <c r="S1" s="72" t="s">
        <v>121</v>
      </c>
      <c r="T1" s="72"/>
      <c r="U1" s="72" t="s">
        <v>163</v>
      </c>
      <c r="V1" s="72"/>
      <c r="W1" s="72" t="s">
        <v>164</v>
      </c>
      <c r="X1" s="72"/>
      <c r="Y1" s="72" t="s">
        <v>165</v>
      </c>
      <c r="Z1" s="72"/>
      <c r="AA1" s="72" t="s">
        <v>246</v>
      </c>
      <c r="AB1" s="72"/>
      <c r="AC1" s="72" t="s">
        <v>247</v>
      </c>
      <c r="AD1" s="72"/>
    </row>
    <row r="2" spans="1:30">
      <c r="A2" t="s">
        <v>0</v>
      </c>
      <c r="B2" t="s">
        <v>1</v>
      </c>
      <c r="C2" t="s">
        <v>26</v>
      </c>
      <c r="D2" t="s">
        <v>25</v>
      </c>
      <c r="E2" t="s">
        <v>0</v>
      </c>
      <c r="F2" t="s">
        <v>1</v>
      </c>
      <c r="G2" t="s">
        <v>49</v>
      </c>
      <c r="H2" t="s">
        <v>48</v>
      </c>
      <c r="I2" t="s">
        <v>52</v>
      </c>
      <c r="J2" t="s">
        <v>2</v>
      </c>
      <c r="K2" t="s">
        <v>80</v>
      </c>
      <c r="L2" t="s">
        <v>79</v>
      </c>
      <c r="M2" t="s">
        <v>102</v>
      </c>
      <c r="N2" t="s">
        <v>168</v>
      </c>
      <c r="O2" t="s">
        <v>1</v>
      </c>
      <c r="P2" t="s">
        <v>52</v>
      </c>
      <c r="Q2" t="s">
        <v>229</v>
      </c>
      <c r="R2" t="s">
        <v>228</v>
      </c>
      <c r="S2" t="s">
        <v>0</v>
      </c>
      <c r="T2" t="s">
        <v>1</v>
      </c>
      <c r="U2" t="s">
        <v>26</v>
      </c>
      <c r="V2" t="s">
        <v>25</v>
      </c>
      <c r="W2" t="s">
        <v>0</v>
      </c>
      <c r="X2" t="s">
        <v>1</v>
      </c>
      <c r="Y2" t="s">
        <v>52</v>
      </c>
      <c r="Z2" t="s">
        <v>2</v>
      </c>
      <c r="AA2" t="s">
        <v>16</v>
      </c>
      <c r="AB2" t="s">
        <v>26</v>
      </c>
      <c r="AC2" t="s">
        <v>52</v>
      </c>
      <c r="AD2" t="s">
        <v>3</v>
      </c>
    </row>
    <row r="3" spans="1:30">
      <c r="A3" t="s">
        <v>1</v>
      </c>
      <c r="B3" t="s">
        <v>2</v>
      </c>
      <c r="C3" t="s">
        <v>25</v>
      </c>
      <c r="D3" t="s">
        <v>24</v>
      </c>
      <c r="E3" t="s">
        <v>1</v>
      </c>
      <c r="F3" t="s">
        <v>2</v>
      </c>
      <c r="G3" t="s">
        <v>48</v>
      </c>
      <c r="H3" t="s">
        <v>47</v>
      </c>
      <c r="I3" t="s">
        <v>2</v>
      </c>
      <c r="J3" t="s">
        <v>3</v>
      </c>
      <c r="K3" t="s">
        <v>79</v>
      </c>
      <c r="L3" t="s">
        <v>78</v>
      </c>
      <c r="M3" t="s">
        <v>168</v>
      </c>
      <c r="N3" t="s">
        <v>134</v>
      </c>
      <c r="O3" t="s">
        <v>52</v>
      </c>
      <c r="P3" t="s">
        <v>172</v>
      </c>
      <c r="Q3" t="s">
        <v>228</v>
      </c>
      <c r="R3" t="s">
        <v>227</v>
      </c>
      <c r="S3" t="s">
        <v>2</v>
      </c>
      <c r="T3" t="s">
        <v>2</v>
      </c>
      <c r="U3" t="s">
        <v>28</v>
      </c>
      <c r="V3" t="s">
        <v>24</v>
      </c>
      <c r="W3" t="s">
        <v>2</v>
      </c>
      <c r="X3" t="s">
        <v>2</v>
      </c>
      <c r="Y3" t="s">
        <v>2</v>
      </c>
      <c r="Z3" t="s">
        <v>3</v>
      </c>
      <c r="AA3" t="s">
        <v>26</v>
      </c>
      <c r="AB3" t="s">
        <v>102</v>
      </c>
      <c r="AC3" t="s">
        <v>172</v>
      </c>
      <c r="AD3" t="s">
        <v>173</v>
      </c>
    </row>
    <row r="4" spans="1:30">
      <c r="A4" t="s">
        <v>2</v>
      </c>
      <c r="B4" t="s">
        <v>3</v>
      </c>
      <c r="C4" t="s">
        <v>24</v>
      </c>
      <c r="D4" t="s">
        <v>23</v>
      </c>
      <c r="E4" t="s">
        <v>2</v>
      </c>
      <c r="F4" t="s">
        <v>3</v>
      </c>
      <c r="G4" t="s">
        <v>47</v>
      </c>
      <c r="H4" t="s">
        <v>46</v>
      </c>
      <c r="I4" t="s">
        <v>3</v>
      </c>
      <c r="J4" t="s">
        <v>31</v>
      </c>
      <c r="K4" t="s">
        <v>78</v>
      </c>
      <c r="L4" t="s">
        <v>77</v>
      </c>
      <c r="O4" t="s">
        <v>172</v>
      </c>
      <c r="P4" t="s">
        <v>3</v>
      </c>
      <c r="Q4" t="s">
        <v>227</v>
      </c>
      <c r="R4" t="s">
        <v>226</v>
      </c>
      <c r="T4" t="s">
        <v>3</v>
      </c>
      <c r="V4" t="s">
        <v>23</v>
      </c>
      <c r="X4" t="s">
        <v>3</v>
      </c>
      <c r="Z4" t="s">
        <v>31</v>
      </c>
      <c r="AD4" t="s">
        <v>174</v>
      </c>
    </row>
    <row r="5" spans="1:30">
      <c r="A5" t="s">
        <v>3</v>
      </c>
      <c r="B5" t="s">
        <v>4</v>
      </c>
      <c r="C5" t="s">
        <v>23</v>
      </c>
      <c r="D5" t="s">
        <v>22</v>
      </c>
      <c r="E5" t="s">
        <v>3</v>
      </c>
      <c r="F5" t="s">
        <v>31</v>
      </c>
      <c r="G5" t="s">
        <v>46</v>
      </c>
      <c r="H5" t="s">
        <v>45</v>
      </c>
      <c r="I5" t="s">
        <v>31</v>
      </c>
      <c r="J5" t="s">
        <v>53</v>
      </c>
      <c r="K5" t="s">
        <v>77</v>
      </c>
      <c r="L5" t="s">
        <v>81</v>
      </c>
      <c r="O5" t="s">
        <v>3</v>
      </c>
      <c r="P5" t="s">
        <v>173</v>
      </c>
      <c r="Q5" t="s">
        <v>226</v>
      </c>
      <c r="R5" t="s">
        <v>225</v>
      </c>
      <c r="T5" t="s">
        <v>4</v>
      </c>
      <c r="V5" t="s">
        <v>22</v>
      </c>
      <c r="X5" t="s">
        <v>31</v>
      </c>
      <c r="Z5" t="s">
        <v>53</v>
      </c>
      <c r="AD5" t="s">
        <v>175</v>
      </c>
    </row>
    <row r="6" spans="1:30">
      <c r="A6" t="s">
        <v>4</v>
      </c>
      <c r="B6" t="s">
        <v>5</v>
      </c>
      <c r="C6" t="s">
        <v>22</v>
      </c>
      <c r="D6" t="s">
        <v>21</v>
      </c>
      <c r="E6" t="s">
        <v>31</v>
      </c>
      <c r="F6" t="s">
        <v>32</v>
      </c>
      <c r="G6" t="s">
        <v>45</v>
      </c>
      <c r="H6" t="s">
        <v>44</v>
      </c>
      <c r="I6" t="s">
        <v>53</v>
      </c>
      <c r="J6" t="s">
        <v>54</v>
      </c>
      <c r="K6" t="s">
        <v>81</v>
      </c>
      <c r="L6" t="s">
        <v>75</v>
      </c>
      <c r="O6" t="s">
        <v>173</v>
      </c>
      <c r="P6" t="s">
        <v>174</v>
      </c>
      <c r="Q6" t="s">
        <v>225</v>
      </c>
      <c r="R6" t="s">
        <v>224</v>
      </c>
      <c r="T6" t="s">
        <v>5</v>
      </c>
      <c r="V6" t="s">
        <v>21</v>
      </c>
      <c r="X6" t="s">
        <v>32</v>
      </c>
      <c r="Z6" t="s">
        <v>54</v>
      </c>
      <c r="AD6" t="s">
        <v>176</v>
      </c>
    </row>
    <row r="7" spans="1:30">
      <c r="A7" t="s">
        <v>5</v>
      </c>
      <c r="B7" t="s">
        <v>6</v>
      </c>
      <c r="C7" t="s">
        <v>21</v>
      </c>
      <c r="D7" t="s">
        <v>20</v>
      </c>
      <c r="E7" t="s">
        <v>32</v>
      </c>
      <c r="F7" t="s">
        <v>33</v>
      </c>
      <c r="G7" t="s">
        <v>44</v>
      </c>
      <c r="H7" t="s">
        <v>43</v>
      </c>
      <c r="I7" t="s">
        <v>54</v>
      </c>
      <c r="J7" t="s">
        <v>55</v>
      </c>
      <c r="K7" t="s">
        <v>75</v>
      </c>
      <c r="L7" t="s">
        <v>82</v>
      </c>
      <c r="O7" t="s">
        <v>174</v>
      </c>
      <c r="P7" t="s">
        <v>175</v>
      </c>
      <c r="Q7" t="s">
        <v>224</v>
      </c>
      <c r="R7" t="s">
        <v>223</v>
      </c>
      <c r="T7" t="s">
        <v>6</v>
      </c>
      <c r="V7" t="s">
        <v>20</v>
      </c>
      <c r="X7" t="s">
        <v>33</v>
      </c>
      <c r="Z7" t="s">
        <v>55</v>
      </c>
      <c r="AD7" t="s">
        <v>177</v>
      </c>
    </row>
    <row r="8" spans="1:30">
      <c r="A8" t="s">
        <v>6</v>
      </c>
      <c r="B8" t="s">
        <v>7</v>
      </c>
      <c r="C8" t="s">
        <v>20</v>
      </c>
      <c r="D8" t="s">
        <v>19</v>
      </c>
      <c r="E8" t="s">
        <v>33</v>
      </c>
      <c r="F8" t="s">
        <v>34</v>
      </c>
      <c r="G8" t="s">
        <v>43</v>
      </c>
      <c r="H8" t="s">
        <v>50</v>
      </c>
      <c r="I8" t="s">
        <v>55</v>
      </c>
      <c r="J8" t="s">
        <v>56</v>
      </c>
      <c r="K8" t="s">
        <v>82</v>
      </c>
      <c r="L8" t="s">
        <v>73</v>
      </c>
      <c r="O8" t="s">
        <v>175</v>
      </c>
      <c r="P8" t="s">
        <v>176</v>
      </c>
      <c r="Q8" t="s">
        <v>223</v>
      </c>
      <c r="R8" t="s">
        <v>222</v>
      </c>
      <c r="T8" t="s">
        <v>7</v>
      </c>
      <c r="V8" t="s">
        <v>19</v>
      </c>
      <c r="X8" t="s">
        <v>34</v>
      </c>
      <c r="Z8" t="s">
        <v>56</v>
      </c>
      <c r="AD8" t="s">
        <v>178</v>
      </c>
    </row>
    <row r="9" spans="1:30">
      <c r="A9" t="s">
        <v>7</v>
      </c>
      <c r="B9" t="s">
        <v>8</v>
      </c>
      <c r="C9" t="s">
        <v>19</v>
      </c>
      <c r="D9" t="s">
        <v>18</v>
      </c>
      <c r="E9" t="s">
        <v>34</v>
      </c>
      <c r="F9" t="s">
        <v>35</v>
      </c>
      <c r="G9" t="s">
        <v>50</v>
      </c>
      <c r="H9" t="s">
        <v>51</v>
      </c>
      <c r="I9" t="s">
        <v>56</v>
      </c>
      <c r="J9" t="s">
        <v>57</v>
      </c>
      <c r="K9" t="s">
        <v>73</v>
      </c>
      <c r="L9" t="s">
        <v>72</v>
      </c>
      <c r="O9" t="s">
        <v>176</v>
      </c>
      <c r="P9" t="s">
        <v>177</v>
      </c>
      <c r="Q9" t="s">
        <v>222</v>
      </c>
      <c r="R9" t="s">
        <v>221</v>
      </c>
      <c r="T9" t="s">
        <v>8</v>
      </c>
      <c r="V9" t="s">
        <v>18</v>
      </c>
      <c r="X9" t="s">
        <v>35</v>
      </c>
      <c r="Z9" t="s">
        <v>57</v>
      </c>
      <c r="AD9" t="s">
        <v>179</v>
      </c>
    </row>
    <row r="10" spans="1:30">
      <c r="A10" t="s">
        <v>8</v>
      </c>
      <c r="B10" t="s">
        <v>9</v>
      </c>
      <c r="C10" t="s">
        <v>18</v>
      </c>
      <c r="D10" t="s">
        <v>17</v>
      </c>
      <c r="E10" t="s">
        <v>35</v>
      </c>
      <c r="F10" t="s">
        <v>36</v>
      </c>
      <c r="G10" t="s">
        <v>51</v>
      </c>
      <c r="H10" t="s">
        <v>40</v>
      </c>
      <c r="I10" t="s">
        <v>57</v>
      </c>
      <c r="J10" t="s">
        <v>58</v>
      </c>
      <c r="K10" t="s">
        <v>72</v>
      </c>
      <c r="L10" t="s">
        <v>71</v>
      </c>
      <c r="O10" t="s">
        <v>177</v>
      </c>
      <c r="P10" t="s">
        <v>178</v>
      </c>
      <c r="Q10" t="s">
        <v>221</v>
      </c>
      <c r="R10" t="s">
        <v>230</v>
      </c>
      <c r="T10" t="s">
        <v>9</v>
      </c>
      <c r="V10" t="s">
        <v>17</v>
      </c>
      <c r="X10" t="s">
        <v>36</v>
      </c>
      <c r="Z10" t="s">
        <v>58</v>
      </c>
      <c r="AD10" t="s">
        <v>180</v>
      </c>
    </row>
    <row r="11" spans="1:30">
      <c r="A11" t="s">
        <v>9</v>
      </c>
      <c r="B11" t="s">
        <v>10</v>
      </c>
      <c r="C11" t="s">
        <v>17</v>
      </c>
      <c r="D11" t="s">
        <v>28</v>
      </c>
      <c r="E11" t="s">
        <v>36</v>
      </c>
      <c r="F11" t="s">
        <v>37</v>
      </c>
      <c r="G11" t="s">
        <v>40</v>
      </c>
      <c r="H11" t="s">
        <v>39</v>
      </c>
      <c r="I11" t="s">
        <v>58</v>
      </c>
      <c r="J11" t="s">
        <v>59</v>
      </c>
      <c r="K11" t="s">
        <v>71</v>
      </c>
      <c r="L11" t="s">
        <v>70</v>
      </c>
      <c r="O11" t="s">
        <v>178</v>
      </c>
      <c r="P11" t="s">
        <v>179</v>
      </c>
      <c r="Q11" t="s">
        <v>230</v>
      </c>
      <c r="R11" t="s">
        <v>219</v>
      </c>
      <c r="T11" t="s">
        <v>10</v>
      </c>
      <c r="V11" t="s">
        <v>28</v>
      </c>
      <c r="X11" t="s">
        <v>37</v>
      </c>
      <c r="Z11" t="s">
        <v>59</v>
      </c>
      <c r="AD11" t="s">
        <v>181</v>
      </c>
    </row>
    <row r="12" spans="1:30">
      <c r="A12" t="s">
        <v>10</v>
      </c>
      <c r="B12" t="s">
        <v>11</v>
      </c>
      <c r="C12" t="s">
        <v>28</v>
      </c>
      <c r="D12" t="s">
        <v>29</v>
      </c>
      <c r="E12" t="s">
        <v>37</v>
      </c>
      <c r="F12" t="s">
        <v>38</v>
      </c>
      <c r="G12" t="s">
        <v>39</v>
      </c>
      <c r="H12" t="s">
        <v>38</v>
      </c>
      <c r="I12" t="s">
        <v>59</v>
      </c>
      <c r="J12" t="s">
        <v>60</v>
      </c>
      <c r="K12" t="s">
        <v>70</v>
      </c>
      <c r="L12" t="s">
        <v>69</v>
      </c>
      <c r="O12" t="s">
        <v>179</v>
      </c>
      <c r="P12" t="s">
        <v>180</v>
      </c>
      <c r="Q12" t="s">
        <v>219</v>
      </c>
      <c r="R12" t="s">
        <v>218</v>
      </c>
      <c r="T12" t="s">
        <v>11</v>
      </c>
      <c r="V12" t="s">
        <v>29</v>
      </c>
      <c r="X12" t="s">
        <v>38</v>
      </c>
      <c r="Z12" t="s">
        <v>60</v>
      </c>
      <c r="AD12" t="s">
        <v>182</v>
      </c>
    </row>
    <row r="13" spans="1:30">
      <c r="A13" t="s">
        <v>11</v>
      </c>
      <c r="B13" t="s">
        <v>12</v>
      </c>
      <c r="C13" t="s">
        <v>29</v>
      </c>
      <c r="D13" t="s">
        <v>15</v>
      </c>
      <c r="E13" t="s">
        <v>38</v>
      </c>
      <c r="F13" t="s">
        <v>39</v>
      </c>
      <c r="G13" t="s">
        <v>38</v>
      </c>
      <c r="H13" t="s">
        <v>37</v>
      </c>
      <c r="I13" t="s">
        <v>60</v>
      </c>
      <c r="J13" t="s">
        <v>61</v>
      </c>
      <c r="K13" t="s">
        <v>69</v>
      </c>
      <c r="L13" t="s">
        <v>83</v>
      </c>
      <c r="O13" t="s">
        <v>180</v>
      </c>
      <c r="P13" t="s">
        <v>181</v>
      </c>
      <c r="Q13" t="s">
        <v>218</v>
      </c>
      <c r="R13" t="s">
        <v>217</v>
      </c>
      <c r="T13" t="s">
        <v>12</v>
      </c>
      <c r="V13" t="s">
        <v>15</v>
      </c>
      <c r="X13" t="s">
        <v>39</v>
      </c>
      <c r="Z13" t="s">
        <v>61</v>
      </c>
      <c r="AD13" t="s">
        <v>183</v>
      </c>
    </row>
    <row r="14" spans="1:30">
      <c r="A14" t="s">
        <v>12</v>
      </c>
      <c r="B14" t="s">
        <v>13</v>
      </c>
      <c r="C14" t="s">
        <v>15</v>
      </c>
      <c r="D14" t="s">
        <v>14</v>
      </c>
      <c r="E14" t="s">
        <v>39</v>
      </c>
      <c r="F14" t="s">
        <v>40</v>
      </c>
      <c r="G14" t="s">
        <v>37</v>
      </c>
      <c r="H14" t="s">
        <v>36</v>
      </c>
      <c r="I14" t="s">
        <v>61</v>
      </c>
      <c r="J14" t="s">
        <v>62</v>
      </c>
      <c r="K14" t="s">
        <v>83</v>
      </c>
      <c r="L14" t="s">
        <v>67</v>
      </c>
      <c r="O14" t="s">
        <v>181</v>
      </c>
      <c r="P14" t="s">
        <v>182</v>
      </c>
      <c r="Q14" t="s">
        <v>217</v>
      </c>
      <c r="R14" t="s">
        <v>216</v>
      </c>
      <c r="T14" t="s">
        <v>13</v>
      </c>
      <c r="V14" t="s">
        <v>14</v>
      </c>
      <c r="X14" t="s">
        <v>40</v>
      </c>
      <c r="Z14" t="s">
        <v>62</v>
      </c>
      <c r="AD14" t="s">
        <v>184</v>
      </c>
    </row>
    <row r="15" spans="1:30">
      <c r="A15" t="s">
        <v>13</v>
      </c>
      <c r="B15" t="s">
        <v>14</v>
      </c>
      <c r="C15" t="s">
        <v>14</v>
      </c>
      <c r="D15" t="s">
        <v>13</v>
      </c>
      <c r="E15" t="s">
        <v>40</v>
      </c>
      <c r="F15" t="s">
        <v>41</v>
      </c>
      <c r="G15" t="s">
        <v>36</v>
      </c>
      <c r="H15" t="s">
        <v>35</v>
      </c>
      <c r="I15" t="s">
        <v>62</v>
      </c>
      <c r="J15" t="s">
        <v>63</v>
      </c>
      <c r="K15" t="s">
        <v>67</v>
      </c>
      <c r="L15" t="s">
        <v>66</v>
      </c>
      <c r="O15" t="s">
        <v>182</v>
      </c>
      <c r="P15" t="s">
        <v>183</v>
      </c>
      <c r="Q15" t="s">
        <v>216</v>
      </c>
      <c r="R15" t="s">
        <v>215</v>
      </c>
      <c r="T15" t="s">
        <v>14</v>
      </c>
      <c r="V15" t="s">
        <v>13</v>
      </c>
      <c r="X15" t="s">
        <v>41</v>
      </c>
      <c r="Z15" t="s">
        <v>63</v>
      </c>
      <c r="AD15" t="s">
        <v>185</v>
      </c>
    </row>
    <row r="16" spans="1:30">
      <c r="A16" t="s">
        <v>14</v>
      </c>
      <c r="B16" t="s">
        <v>15</v>
      </c>
      <c r="C16" t="s">
        <v>13</v>
      </c>
      <c r="D16" t="s">
        <v>12</v>
      </c>
      <c r="E16" t="s">
        <v>41</v>
      </c>
      <c r="F16" t="s">
        <v>42</v>
      </c>
      <c r="G16" t="s">
        <v>35</v>
      </c>
      <c r="H16" t="s">
        <v>34</v>
      </c>
      <c r="I16" t="s">
        <v>63</v>
      </c>
      <c r="J16" t="s">
        <v>64</v>
      </c>
      <c r="K16" t="s">
        <v>66</v>
      </c>
      <c r="L16" t="s">
        <v>65</v>
      </c>
      <c r="O16" t="s">
        <v>183</v>
      </c>
      <c r="P16" t="s">
        <v>184</v>
      </c>
      <c r="Q16" t="s">
        <v>215</v>
      </c>
      <c r="R16" t="s">
        <v>214</v>
      </c>
      <c r="T16" t="s">
        <v>15</v>
      </c>
      <c r="V16" t="s">
        <v>12</v>
      </c>
      <c r="X16" t="s">
        <v>42</v>
      </c>
      <c r="Z16" t="s">
        <v>64</v>
      </c>
      <c r="AD16" t="s">
        <v>186</v>
      </c>
    </row>
    <row r="17" spans="1:30">
      <c r="A17" t="s">
        <v>15</v>
      </c>
      <c r="B17" t="s">
        <v>95</v>
      </c>
      <c r="C17" t="s">
        <v>12</v>
      </c>
      <c r="D17" t="s">
        <v>11</v>
      </c>
      <c r="E17" t="s">
        <v>42</v>
      </c>
      <c r="F17" t="s">
        <v>43</v>
      </c>
      <c r="G17" t="s">
        <v>34</v>
      </c>
      <c r="H17" t="s">
        <v>33</v>
      </c>
      <c r="I17" t="s">
        <v>64</v>
      </c>
      <c r="J17" t="s">
        <v>65</v>
      </c>
      <c r="K17" t="s">
        <v>65</v>
      </c>
      <c r="L17" t="s">
        <v>64</v>
      </c>
      <c r="O17" t="s">
        <v>184</v>
      </c>
      <c r="P17" t="s">
        <v>185</v>
      </c>
      <c r="Q17" t="s">
        <v>214</v>
      </c>
      <c r="R17" t="s">
        <v>213</v>
      </c>
      <c r="T17" t="s">
        <v>95</v>
      </c>
      <c r="V17" t="s">
        <v>11</v>
      </c>
      <c r="X17" t="s">
        <v>43</v>
      </c>
      <c r="Z17" t="s">
        <v>65</v>
      </c>
      <c r="AD17" t="s">
        <v>187</v>
      </c>
    </row>
    <row r="18" spans="1:30">
      <c r="A18" t="s">
        <v>95</v>
      </c>
      <c r="B18" t="s">
        <v>16</v>
      </c>
      <c r="C18" t="s">
        <v>11</v>
      </c>
      <c r="D18" t="s">
        <v>30</v>
      </c>
      <c r="E18" t="s">
        <v>43</v>
      </c>
      <c r="F18" t="s">
        <v>44</v>
      </c>
      <c r="G18" t="s">
        <v>33</v>
      </c>
      <c r="H18" t="s">
        <v>32</v>
      </c>
      <c r="I18" t="s">
        <v>65</v>
      </c>
      <c r="J18" t="s">
        <v>66</v>
      </c>
      <c r="K18" t="s">
        <v>64</v>
      </c>
      <c r="L18" t="s">
        <v>63</v>
      </c>
      <c r="O18" t="s">
        <v>185</v>
      </c>
      <c r="P18" t="s">
        <v>186</v>
      </c>
      <c r="Q18" t="s">
        <v>213</v>
      </c>
      <c r="R18" t="s">
        <v>212</v>
      </c>
      <c r="T18" t="s">
        <v>16</v>
      </c>
      <c r="V18" t="s">
        <v>30</v>
      </c>
      <c r="X18" t="s">
        <v>44</v>
      </c>
      <c r="Z18" t="s">
        <v>66</v>
      </c>
      <c r="AD18" t="s">
        <v>188</v>
      </c>
    </row>
    <row r="19" spans="1:30">
      <c r="A19" t="s">
        <v>16</v>
      </c>
      <c r="B19" t="s">
        <v>17</v>
      </c>
      <c r="C19" t="s">
        <v>30</v>
      </c>
      <c r="D19" t="s">
        <v>9</v>
      </c>
      <c r="E19" t="s">
        <v>44</v>
      </c>
      <c r="F19" t="s">
        <v>45</v>
      </c>
      <c r="G19" t="s">
        <v>32</v>
      </c>
      <c r="H19" t="s">
        <v>31</v>
      </c>
      <c r="I19" t="s">
        <v>66</v>
      </c>
      <c r="J19" t="s">
        <v>67</v>
      </c>
      <c r="K19" t="s">
        <v>63</v>
      </c>
      <c r="L19" t="s">
        <v>62</v>
      </c>
      <c r="O19" t="s">
        <v>186</v>
      </c>
      <c r="P19" t="s">
        <v>187</v>
      </c>
      <c r="Q19" t="s">
        <v>212</v>
      </c>
      <c r="R19" t="s">
        <v>211</v>
      </c>
      <c r="T19" t="s">
        <v>17</v>
      </c>
      <c r="V19" t="s">
        <v>9</v>
      </c>
      <c r="X19" t="s">
        <v>45</v>
      </c>
      <c r="Z19" t="s">
        <v>67</v>
      </c>
      <c r="AD19" t="s">
        <v>189</v>
      </c>
    </row>
    <row r="20" spans="1:30">
      <c r="A20" t="s">
        <v>17</v>
      </c>
      <c r="B20" t="s">
        <v>18</v>
      </c>
      <c r="C20" t="s">
        <v>9</v>
      </c>
      <c r="D20" t="s">
        <v>8</v>
      </c>
      <c r="E20" t="s">
        <v>45</v>
      </c>
      <c r="F20" t="s">
        <v>46</v>
      </c>
      <c r="G20" t="s">
        <v>31</v>
      </c>
      <c r="H20" t="s">
        <v>3</v>
      </c>
      <c r="I20" t="s">
        <v>67</v>
      </c>
      <c r="J20" t="s">
        <v>68</v>
      </c>
      <c r="K20" t="s">
        <v>62</v>
      </c>
      <c r="L20" t="s">
        <v>61</v>
      </c>
      <c r="O20" t="s">
        <v>187</v>
      </c>
      <c r="P20" t="s">
        <v>188</v>
      </c>
      <c r="Q20" t="s">
        <v>211</v>
      </c>
      <c r="R20" t="s">
        <v>210</v>
      </c>
      <c r="T20" t="s">
        <v>18</v>
      </c>
      <c r="V20" t="s">
        <v>8</v>
      </c>
      <c r="X20" t="s">
        <v>46</v>
      </c>
      <c r="Z20" t="s">
        <v>68</v>
      </c>
      <c r="AD20" t="s">
        <v>190</v>
      </c>
    </row>
    <row r="21" spans="1:30">
      <c r="A21" t="s">
        <v>18</v>
      </c>
      <c r="B21" t="s">
        <v>19</v>
      </c>
      <c r="C21" t="s">
        <v>8</v>
      </c>
      <c r="D21" t="s">
        <v>7</v>
      </c>
      <c r="E21" t="s">
        <v>46</v>
      </c>
      <c r="F21" t="s">
        <v>47</v>
      </c>
      <c r="G21" t="s">
        <v>3</v>
      </c>
      <c r="H21" t="s">
        <v>2</v>
      </c>
      <c r="I21" t="s">
        <v>68</v>
      </c>
      <c r="J21" t="s">
        <v>69</v>
      </c>
      <c r="K21" t="s">
        <v>61</v>
      </c>
      <c r="L21" t="s">
        <v>60</v>
      </c>
      <c r="O21" t="s">
        <v>188</v>
      </c>
      <c r="P21" t="s">
        <v>189</v>
      </c>
      <c r="Q21" t="s">
        <v>210</v>
      </c>
      <c r="R21" t="s">
        <v>209</v>
      </c>
      <c r="T21" t="s">
        <v>19</v>
      </c>
      <c r="V21" t="s">
        <v>7</v>
      </c>
      <c r="X21" t="s">
        <v>47</v>
      </c>
      <c r="Z21" t="s">
        <v>69</v>
      </c>
      <c r="AD21" t="s">
        <v>191</v>
      </c>
    </row>
    <row r="22" spans="1:30">
      <c r="A22" t="s">
        <v>19</v>
      </c>
      <c r="B22" t="s">
        <v>20</v>
      </c>
      <c r="C22" t="s">
        <v>7</v>
      </c>
      <c r="D22" t="s">
        <v>6</v>
      </c>
      <c r="E22" t="s">
        <v>47</v>
      </c>
      <c r="F22" t="s">
        <v>48</v>
      </c>
      <c r="G22" t="s">
        <v>2</v>
      </c>
      <c r="H22" t="s">
        <v>1</v>
      </c>
      <c r="I22" t="s">
        <v>69</v>
      </c>
      <c r="J22" t="s">
        <v>70</v>
      </c>
      <c r="K22" t="s">
        <v>60</v>
      </c>
      <c r="L22" t="s">
        <v>59</v>
      </c>
      <c r="O22" t="s">
        <v>189</v>
      </c>
      <c r="P22" t="s">
        <v>190</v>
      </c>
      <c r="Q22" t="s">
        <v>209</v>
      </c>
      <c r="R22" t="s">
        <v>208</v>
      </c>
      <c r="T22" t="s">
        <v>20</v>
      </c>
      <c r="V22" t="s">
        <v>6</v>
      </c>
      <c r="X22" t="s">
        <v>48</v>
      </c>
      <c r="Z22" t="s">
        <v>70</v>
      </c>
      <c r="AD22" t="s">
        <v>192</v>
      </c>
    </row>
    <row r="23" spans="1:30">
      <c r="A23" t="s">
        <v>20</v>
      </c>
      <c r="B23" t="s">
        <v>21</v>
      </c>
      <c r="C23" t="s">
        <v>6</v>
      </c>
      <c r="D23" t="s">
        <v>5</v>
      </c>
      <c r="E23" t="s">
        <v>48</v>
      </c>
      <c r="F23" t="s">
        <v>49</v>
      </c>
      <c r="G23" t="s">
        <v>1</v>
      </c>
      <c r="H23" t="s">
        <v>0</v>
      </c>
      <c r="I23" t="s">
        <v>70</v>
      </c>
      <c r="J23" t="s">
        <v>71</v>
      </c>
      <c r="K23" t="s">
        <v>59</v>
      </c>
      <c r="L23" t="s">
        <v>84</v>
      </c>
      <c r="O23" t="s">
        <v>190</v>
      </c>
      <c r="P23" t="s">
        <v>191</v>
      </c>
      <c r="Q23" t="s">
        <v>208</v>
      </c>
      <c r="R23" t="s">
        <v>207</v>
      </c>
      <c r="T23" t="s">
        <v>21</v>
      </c>
      <c r="V23" t="s">
        <v>5</v>
      </c>
      <c r="X23" t="s">
        <v>49</v>
      </c>
      <c r="Z23" t="s">
        <v>71</v>
      </c>
      <c r="AD23" t="s">
        <v>193</v>
      </c>
    </row>
    <row r="24" spans="1:30">
      <c r="A24" t="s">
        <v>21</v>
      </c>
      <c r="B24" t="s">
        <v>22</v>
      </c>
      <c r="C24" t="s">
        <v>5</v>
      </c>
      <c r="D24" t="s">
        <v>4</v>
      </c>
      <c r="I24" t="s">
        <v>71</v>
      </c>
      <c r="J24" t="s">
        <v>72</v>
      </c>
      <c r="K24" t="s">
        <v>84</v>
      </c>
      <c r="L24" t="s">
        <v>57</v>
      </c>
      <c r="O24" t="s">
        <v>191</v>
      </c>
      <c r="P24" t="s">
        <v>192</v>
      </c>
      <c r="Q24" t="s">
        <v>207</v>
      </c>
      <c r="R24" t="s">
        <v>206</v>
      </c>
      <c r="T24" t="s">
        <v>22</v>
      </c>
      <c r="V24" t="s">
        <v>4</v>
      </c>
      <c r="Z24" t="s">
        <v>72</v>
      </c>
      <c r="AD24" t="s">
        <v>194</v>
      </c>
    </row>
    <row r="25" spans="1:30">
      <c r="A25" t="s">
        <v>22</v>
      </c>
      <c r="B25" t="s">
        <v>23</v>
      </c>
      <c r="C25" t="s">
        <v>4</v>
      </c>
      <c r="D25" t="s">
        <v>3</v>
      </c>
      <c r="I25" t="s">
        <v>72</v>
      </c>
      <c r="J25" t="s">
        <v>73</v>
      </c>
      <c r="K25" t="s">
        <v>57</v>
      </c>
      <c r="L25" t="s">
        <v>56</v>
      </c>
      <c r="O25" t="s">
        <v>192</v>
      </c>
      <c r="P25" t="s">
        <v>193</v>
      </c>
      <c r="Q25" t="s">
        <v>206</v>
      </c>
      <c r="R25" t="s">
        <v>231</v>
      </c>
      <c r="T25" t="s">
        <v>23</v>
      </c>
      <c r="V25" t="s">
        <v>3</v>
      </c>
      <c r="Z25" t="s">
        <v>73</v>
      </c>
      <c r="AD25" t="s">
        <v>195</v>
      </c>
    </row>
    <row r="26" spans="1:30">
      <c r="A26" t="s">
        <v>23</v>
      </c>
      <c r="B26" t="s">
        <v>24</v>
      </c>
      <c r="C26" t="s">
        <v>3</v>
      </c>
      <c r="D26" t="s">
        <v>2</v>
      </c>
      <c r="I26" t="s">
        <v>73</v>
      </c>
      <c r="J26" t="s">
        <v>74</v>
      </c>
      <c r="K26" t="s">
        <v>56</v>
      </c>
      <c r="L26" t="s">
        <v>55</v>
      </c>
      <c r="O26" t="s">
        <v>193</v>
      </c>
      <c r="P26" t="s">
        <v>194</v>
      </c>
      <c r="Q26" t="s">
        <v>231</v>
      </c>
      <c r="R26" t="s">
        <v>204</v>
      </c>
      <c r="T26" t="s">
        <v>24</v>
      </c>
      <c r="V26" t="s">
        <v>2</v>
      </c>
      <c r="Z26" t="s">
        <v>74</v>
      </c>
      <c r="AD26" t="s">
        <v>196</v>
      </c>
    </row>
    <row r="27" spans="1:30">
      <c r="A27" t="s">
        <v>24</v>
      </c>
      <c r="B27" t="s">
        <v>25</v>
      </c>
      <c r="C27" t="s">
        <v>2</v>
      </c>
      <c r="D27" t="s">
        <v>1</v>
      </c>
      <c r="I27" t="s">
        <v>74</v>
      </c>
      <c r="J27" t="s">
        <v>75</v>
      </c>
      <c r="K27" t="s">
        <v>55</v>
      </c>
      <c r="L27" t="s">
        <v>54</v>
      </c>
      <c r="O27" t="s">
        <v>194</v>
      </c>
      <c r="P27" t="s">
        <v>195</v>
      </c>
      <c r="Q27" t="s">
        <v>204</v>
      </c>
      <c r="R27" t="s">
        <v>203</v>
      </c>
      <c r="T27" t="s">
        <v>25</v>
      </c>
      <c r="V27" t="s">
        <v>1</v>
      </c>
      <c r="Z27" t="s">
        <v>75</v>
      </c>
      <c r="AD27" t="s">
        <v>197</v>
      </c>
    </row>
    <row r="28" spans="1:30">
      <c r="A28" t="s">
        <v>25</v>
      </c>
      <c r="B28" t="s">
        <v>26</v>
      </c>
      <c r="C28" t="s">
        <v>1</v>
      </c>
      <c r="D28" t="s">
        <v>0</v>
      </c>
      <c r="I28" t="s">
        <v>75</v>
      </c>
      <c r="J28" t="s">
        <v>76</v>
      </c>
      <c r="K28" t="s">
        <v>54</v>
      </c>
      <c r="L28" t="s">
        <v>53</v>
      </c>
      <c r="O28" t="s">
        <v>195</v>
      </c>
      <c r="P28" t="s">
        <v>196</v>
      </c>
      <c r="Q28" t="s">
        <v>203</v>
      </c>
      <c r="R28" t="s">
        <v>202</v>
      </c>
      <c r="T28" t="s">
        <v>26</v>
      </c>
      <c r="V28" t="s">
        <v>0</v>
      </c>
      <c r="Z28" t="s">
        <v>76</v>
      </c>
      <c r="AD28" t="s">
        <v>198</v>
      </c>
    </row>
    <row r="29" spans="1:30">
      <c r="I29" t="s">
        <v>76</v>
      </c>
      <c r="J29" t="s">
        <v>77</v>
      </c>
      <c r="K29" t="s">
        <v>53</v>
      </c>
      <c r="L29" t="s">
        <v>31</v>
      </c>
      <c r="O29" t="s">
        <v>196</v>
      </c>
      <c r="P29" t="s">
        <v>197</v>
      </c>
      <c r="Q29" t="s">
        <v>202</v>
      </c>
      <c r="R29" t="s">
        <v>201</v>
      </c>
      <c r="Z29" t="s">
        <v>77</v>
      </c>
      <c r="AD29" t="s">
        <v>199</v>
      </c>
    </row>
    <row r="30" spans="1:30">
      <c r="I30" t="s">
        <v>77</v>
      </c>
      <c r="J30" t="s">
        <v>78</v>
      </c>
      <c r="K30" t="s">
        <v>31</v>
      </c>
      <c r="L30" t="s">
        <v>3</v>
      </c>
      <c r="O30" t="s">
        <v>197</v>
      </c>
      <c r="P30" t="s">
        <v>198</v>
      </c>
      <c r="Q30" t="s">
        <v>201</v>
      </c>
      <c r="R30" t="s">
        <v>200</v>
      </c>
      <c r="Z30" t="s">
        <v>78</v>
      </c>
      <c r="AD30" t="s">
        <v>200</v>
      </c>
    </row>
    <row r="31" spans="1:30">
      <c r="I31" t="s">
        <v>78</v>
      </c>
      <c r="J31" t="s">
        <v>79</v>
      </c>
      <c r="K31" t="s">
        <v>3</v>
      </c>
      <c r="L31" t="s">
        <v>2</v>
      </c>
      <c r="O31" t="s">
        <v>198</v>
      </c>
      <c r="P31" t="s">
        <v>199</v>
      </c>
      <c r="Q31" t="s">
        <v>200</v>
      </c>
      <c r="R31" t="s">
        <v>232</v>
      </c>
      <c r="Z31" t="s">
        <v>79</v>
      </c>
      <c r="AD31" t="s">
        <v>201</v>
      </c>
    </row>
    <row r="32" spans="1:30">
      <c r="I32" t="s">
        <v>79</v>
      </c>
      <c r="J32" t="s">
        <v>80</v>
      </c>
      <c r="K32" t="s">
        <v>2</v>
      </c>
      <c r="L32" t="s">
        <v>52</v>
      </c>
      <c r="O32" t="s">
        <v>199</v>
      </c>
      <c r="P32" t="s">
        <v>200</v>
      </c>
      <c r="Q32" t="s">
        <v>232</v>
      </c>
      <c r="R32" t="s">
        <v>233</v>
      </c>
      <c r="Z32" t="s">
        <v>80</v>
      </c>
      <c r="AD32" t="s">
        <v>202</v>
      </c>
    </row>
    <row r="33" spans="15:30">
      <c r="O33" t="s">
        <v>200</v>
      </c>
      <c r="P33" t="s">
        <v>201</v>
      </c>
      <c r="Q33" t="s">
        <v>233</v>
      </c>
      <c r="R33" t="s">
        <v>197</v>
      </c>
      <c r="AD33" t="s">
        <v>203</v>
      </c>
    </row>
    <row r="34" spans="15:30">
      <c r="O34" t="s">
        <v>201</v>
      </c>
      <c r="P34" t="s">
        <v>202</v>
      </c>
      <c r="Q34" t="s">
        <v>197</v>
      </c>
      <c r="R34" t="s">
        <v>196</v>
      </c>
      <c r="AD34" t="s">
        <v>204</v>
      </c>
    </row>
    <row r="35" spans="15:30">
      <c r="O35" t="s">
        <v>202</v>
      </c>
      <c r="P35" t="s">
        <v>203</v>
      </c>
      <c r="Q35" t="s">
        <v>196</v>
      </c>
      <c r="R35" t="s">
        <v>195</v>
      </c>
      <c r="AD35" t="s">
        <v>205</v>
      </c>
    </row>
    <row r="36" spans="15:30">
      <c r="O36" t="s">
        <v>203</v>
      </c>
      <c r="P36" t="s">
        <v>204</v>
      </c>
      <c r="Q36" t="s">
        <v>195</v>
      </c>
      <c r="R36" t="s">
        <v>194</v>
      </c>
      <c r="AD36" t="s">
        <v>206</v>
      </c>
    </row>
    <row r="37" spans="15:30">
      <c r="O37" t="s">
        <v>204</v>
      </c>
      <c r="P37" t="s">
        <v>205</v>
      </c>
      <c r="Q37" t="s">
        <v>194</v>
      </c>
      <c r="R37" t="s">
        <v>193</v>
      </c>
      <c r="AD37" t="s">
        <v>207</v>
      </c>
    </row>
    <row r="38" spans="15:30">
      <c r="O38" t="s">
        <v>205</v>
      </c>
      <c r="P38" t="s">
        <v>206</v>
      </c>
      <c r="Q38" t="s">
        <v>193</v>
      </c>
      <c r="R38" t="s">
        <v>192</v>
      </c>
      <c r="AD38" t="s">
        <v>208</v>
      </c>
    </row>
    <row r="39" spans="15:30">
      <c r="O39" t="s">
        <v>206</v>
      </c>
      <c r="P39" t="s">
        <v>207</v>
      </c>
      <c r="Q39" t="s">
        <v>192</v>
      </c>
      <c r="R39" t="s">
        <v>191</v>
      </c>
      <c r="AD39" t="s">
        <v>209</v>
      </c>
    </row>
    <row r="40" spans="15:30">
      <c r="O40" t="s">
        <v>207</v>
      </c>
      <c r="P40" t="s">
        <v>208</v>
      </c>
      <c r="Q40" t="s">
        <v>191</v>
      </c>
      <c r="R40" t="s">
        <v>190</v>
      </c>
      <c r="AD40" t="s">
        <v>210</v>
      </c>
    </row>
    <row r="41" spans="15:30">
      <c r="O41" t="s">
        <v>208</v>
      </c>
      <c r="P41" t="s">
        <v>209</v>
      </c>
      <c r="Q41" t="s">
        <v>190</v>
      </c>
      <c r="R41" t="s">
        <v>189</v>
      </c>
      <c r="AD41" t="s">
        <v>211</v>
      </c>
    </row>
    <row r="42" spans="15:30">
      <c r="O42" t="s">
        <v>209</v>
      </c>
      <c r="P42" t="s">
        <v>210</v>
      </c>
      <c r="Q42" t="s">
        <v>189</v>
      </c>
      <c r="R42" t="s">
        <v>188</v>
      </c>
      <c r="AD42" t="s">
        <v>212</v>
      </c>
    </row>
    <row r="43" spans="15:30">
      <c r="O43" t="s">
        <v>210</v>
      </c>
      <c r="P43" t="s">
        <v>211</v>
      </c>
      <c r="Q43" t="s">
        <v>188</v>
      </c>
      <c r="R43" t="s">
        <v>187</v>
      </c>
      <c r="AD43" t="s">
        <v>213</v>
      </c>
    </row>
    <row r="44" spans="15:30">
      <c r="O44" t="s">
        <v>211</v>
      </c>
      <c r="P44" t="s">
        <v>212</v>
      </c>
      <c r="Q44" t="s">
        <v>187</v>
      </c>
      <c r="R44" t="s">
        <v>186</v>
      </c>
      <c r="AD44" t="s">
        <v>214</v>
      </c>
    </row>
    <row r="45" spans="15:30">
      <c r="O45" t="s">
        <v>212</v>
      </c>
      <c r="P45" t="s">
        <v>213</v>
      </c>
      <c r="Q45" t="s">
        <v>186</v>
      </c>
      <c r="R45" t="s">
        <v>185</v>
      </c>
      <c r="AD45" t="s">
        <v>215</v>
      </c>
    </row>
    <row r="46" spans="15:30">
      <c r="O46" t="s">
        <v>213</v>
      </c>
      <c r="P46" t="s">
        <v>214</v>
      </c>
      <c r="Q46" t="s">
        <v>185</v>
      </c>
      <c r="R46" t="s">
        <v>184</v>
      </c>
      <c r="AD46" t="s">
        <v>216</v>
      </c>
    </row>
    <row r="47" spans="15:30">
      <c r="O47" t="s">
        <v>214</v>
      </c>
      <c r="P47" t="s">
        <v>215</v>
      </c>
      <c r="Q47" t="s">
        <v>184</v>
      </c>
      <c r="R47" t="s">
        <v>183</v>
      </c>
      <c r="AD47" t="s">
        <v>217</v>
      </c>
    </row>
    <row r="48" spans="15:30">
      <c r="O48" t="s">
        <v>215</v>
      </c>
      <c r="P48" t="s">
        <v>216</v>
      </c>
      <c r="Q48" t="s">
        <v>183</v>
      </c>
      <c r="R48" t="s">
        <v>182</v>
      </c>
      <c r="AD48" t="s">
        <v>218</v>
      </c>
    </row>
    <row r="49" spans="15:30">
      <c r="O49" t="s">
        <v>216</v>
      </c>
      <c r="P49" t="s">
        <v>217</v>
      </c>
      <c r="Q49" t="s">
        <v>182</v>
      </c>
      <c r="R49" t="s">
        <v>181</v>
      </c>
      <c r="AD49" t="s">
        <v>219</v>
      </c>
    </row>
    <row r="50" spans="15:30">
      <c r="O50" t="s">
        <v>217</v>
      </c>
      <c r="P50" t="s">
        <v>218</v>
      </c>
      <c r="Q50" t="s">
        <v>181</v>
      </c>
      <c r="R50" t="s">
        <v>180</v>
      </c>
      <c r="AD50" t="s">
        <v>220</v>
      </c>
    </row>
    <row r="51" spans="15:30">
      <c r="O51" t="s">
        <v>218</v>
      </c>
      <c r="P51" t="s">
        <v>219</v>
      </c>
      <c r="Q51" t="s">
        <v>180</v>
      </c>
      <c r="R51" t="s">
        <v>179</v>
      </c>
      <c r="AD51" t="s">
        <v>221</v>
      </c>
    </row>
    <row r="52" spans="15:30">
      <c r="O52" t="s">
        <v>219</v>
      </c>
      <c r="P52" t="s">
        <v>220</v>
      </c>
      <c r="Q52" t="s">
        <v>179</v>
      </c>
      <c r="R52" t="s">
        <v>178</v>
      </c>
      <c r="AD52" t="s">
        <v>222</v>
      </c>
    </row>
    <row r="53" spans="15:30">
      <c r="O53" t="s">
        <v>220</v>
      </c>
      <c r="P53" t="s">
        <v>221</v>
      </c>
      <c r="Q53" t="s">
        <v>178</v>
      </c>
      <c r="R53" t="s">
        <v>177</v>
      </c>
      <c r="AD53" t="s">
        <v>223</v>
      </c>
    </row>
    <row r="54" spans="15:30">
      <c r="O54" t="s">
        <v>221</v>
      </c>
      <c r="P54" t="s">
        <v>222</v>
      </c>
      <c r="Q54" t="s">
        <v>177</v>
      </c>
      <c r="R54" t="s">
        <v>176</v>
      </c>
      <c r="AD54" t="s">
        <v>224</v>
      </c>
    </row>
    <row r="55" spans="15:30">
      <c r="O55" t="s">
        <v>222</v>
      </c>
      <c r="P55" t="s">
        <v>223</v>
      </c>
      <c r="Q55" t="s">
        <v>176</v>
      </c>
      <c r="R55" t="s">
        <v>175</v>
      </c>
      <c r="AD55" t="s">
        <v>225</v>
      </c>
    </row>
    <row r="56" spans="15:30">
      <c r="O56" t="s">
        <v>223</v>
      </c>
      <c r="P56" t="s">
        <v>224</v>
      </c>
      <c r="Q56" t="s">
        <v>175</v>
      </c>
      <c r="R56" t="s">
        <v>234</v>
      </c>
      <c r="AD56" t="s">
        <v>226</v>
      </c>
    </row>
    <row r="57" spans="15:30">
      <c r="O57" t="s">
        <v>224</v>
      </c>
      <c r="P57" t="s">
        <v>225</v>
      </c>
      <c r="Q57" t="s">
        <v>234</v>
      </c>
      <c r="R57" t="s">
        <v>173</v>
      </c>
      <c r="AD57" t="s">
        <v>227</v>
      </c>
    </row>
    <row r="58" spans="15:30">
      <c r="O58" t="s">
        <v>225</v>
      </c>
      <c r="P58" t="s">
        <v>226</v>
      </c>
      <c r="Q58" t="s">
        <v>173</v>
      </c>
      <c r="R58" t="s">
        <v>3</v>
      </c>
      <c r="AD58" t="s">
        <v>228</v>
      </c>
    </row>
    <row r="59" spans="15:30">
      <c r="O59" t="s">
        <v>226</v>
      </c>
      <c r="P59" t="s">
        <v>227</v>
      </c>
      <c r="Q59" t="s">
        <v>3</v>
      </c>
      <c r="R59" t="s">
        <v>172</v>
      </c>
      <c r="AD59" t="s">
        <v>229</v>
      </c>
    </row>
    <row r="60" spans="15:30">
      <c r="O60" t="s">
        <v>227</v>
      </c>
      <c r="P60" t="s">
        <v>228</v>
      </c>
      <c r="Q60" t="s">
        <v>172</v>
      </c>
      <c r="R60" t="s">
        <v>52</v>
      </c>
    </row>
    <row r="61" spans="15:30">
      <c r="O61" t="s">
        <v>228</v>
      </c>
      <c r="P61" t="s">
        <v>229</v>
      </c>
      <c r="Q61" t="s">
        <v>52</v>
      </c>
      <c r="R61" t="s">
        <v>235</v>
      </c>
    </row>
  </sheetData>
  <sheetProtection sheet="1" objects="1" scenarios="1"/>
  <mergeCells count="15">
    <mergeCell ref="AC1:AD1"/>
    <mergeCell ref="A1:B1"/>
    <mergeCell ref="C1:D1"/>
    <mergeCell ref="E1:F1"/>
    <mergeCell ref="G1:H1"/>
    <mergeCell ref="I1:J1"/>
    <mergeCell ref="K1:L1"/>
    <mergeCell ref="S1:T1"/>
    <mergeCell ref="U1:V1"/>
    <mergeCell ref="Y1:Z1"/>
    <mergeCell ref="AA1:AB1"/>
    <mergeCell ref="M1:N1"/>
    <mergeCell ref="W1:X1"/>
    <mergeCell ref="O1:P1"/>
    <mergeCell ref="Q1:R1"/>
  </mergeCells>
  <phoneticPr fontId="1"/>
  <pageMargins left="0.7" right="0.7" top="0.75" bottom="0.75" header="0.3" footer="0.3"/>
  <pageSetup paperSize="9" scale="84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F9810-F6BE-4A3B-8EC5-32B1AAAE9D06}">
  <dimension ref="A1:AD38"/>
  <sheetViews>
    <sheetView workbookViewId="0">
      <pane xSplit="2" ySplit="2" topLeftCell="C3" activePane="bottomRight" state="frozen"/>
      <selection pane="topRight"/>
      <selection pane="bottomLeft"/>
      <selection pane="bottomRight"/>
    </sheetView>
  </sheetViews>
  <sheetFormatPr defaultRowHeight="18.75"/>
  <cols>
    <col min="1" max="1" width="9" style="53"/>
    <col min="2" max="2" width="0" style="50" hidden="1" customWidth="1"/>
    <col min="3" max="16384" width="9" style="50"/>
  </cols>
  <sheetData>
    <row r="1" spans="1:30" s="53" customFormat="1">
      <c r="A1" s="51"/>
      <c r="B1" s="51"/>
      <c r="C1" s="52" t="s">
        <v>0</v>
      </c>
      <c r="D1" s="52" t="s">
        <v>1</v>
      </c>
      <c r="E1" s="52" t="s">
        <v>2</v>
      </c>
      <c r="F1" s="52" t="s">
        <v>3</v>
      </c>
      <c r="G1" s="52" t="s">
        <v>4</v>
      </c>
      <c r="H1" s="52" t="s">
        <v>5</v>
      </c>
      <c r="I1" s="52" t="s">
        <v>6</v>
      </c>
      <c r="J1" s="52" t="s">
        <v>7</v>
      </c>
      <c r="K1" s="52" t="s">
        <v>8</v>
      </c>
      <c r="L1" s="52" t="s">
        <v>9</v>
      </c>
      <c r="M1" s="52" t="s">
        <v>10</v>
      </c>
      <c r="N1" s="52" t="s">
        <v>11</v>
      </c>
      <c r="O1" s="52" t="s">
        <v>12</v>
      </c>
      <c r="P1" s="52" t="s">
        <v>13</v>
      </c>
      <c r="Q1" s="52" t="s">
        <v>14</v>
      </c>
      <c r="R1" s="52" t="s">
        <v>15</v>
      </c>
      <c r="S1" s="52" t="s">
        <v>95</v>
      </c>
      <c r="T1" s="52" t="s">
        <v>16</v>
      </c>
      <c r="U1" s="52" t="s">
        <v>17</v>
      </c>
      <c r="V1" s="52" t="s">
        <v>18</v>
      </c>
      <c r="W1" s="52" t="s">
        <v>19</v>
      </c>
      <c r="X1" s="52" t="s">
        <v>20</v>
      </c>
      <c r="Y1" s="52" t="s">
        <v>21</v>
      </c>
      <c r="Z1" s="52" t="s">
        <v>22</v>
      </c>
      <c r="AA1" s="52" t="s">
        <v>23</v>
      </c>
      <c r="AB1" s="52" t="s">
        <v>24</v>
      </c>
      <c r="AC1" s="52" t="s">
        <v>25</v>
      </c>
      <c r="AD1" s="52" t="s">
        <v>26</v>
      </c>
    </row>
    <row r="2" spans="1:30" hidden="1">
      <c r="A2" s="51"/>
      <c r="B2" s="49"/>
      <c r="C2" s="49">
        <v>1</v>
      </c>
      <c r="D2" s="49">
        <v>2</v>
      </c>
      <c r="E2" s="49">
        <v>3</v>
      </c>
      <c r="F2" s="49">
        <v>4</v>
      </c>
      <c r="G2" s="49">
        <v>5</v>
      </c>
      <c r="H2" s="49">
        <v>6</v>
      </c>
      <c r="I2" s="49">
        <v>7</v>
      </c>
      <c r="J2" s="49">
        <v>8</v>
      </c>
      <c r="K2" s="49">
        <v>9</v>
      </c>
      <c r="L2" s="49">
        <v>10</v>
      </c>
      <c r="M2" s="49">
        <v>11</v>
      </c>
      <c r="N2" s="49">
        <v>12</v>
      </c>
      <c r="O2" s="49">
        <v>13</v>
      </c>
      <c r="P2" s="49">
        <v>14</v>
      </c>
      <c r="Q2" s="49">
        <v>15</v>
      </c>
      <c r="R2" s="49">
        <v>16</v>
      </c>
      <c r="S2" s="49">
        <v>17</v>
      </c>
      <c r="T2" s="49">
        <v>18</v>
      </c>
      <c r="U2" s="49">
        <v>19</v>
      </c>
      <c r="V2" s="49">
        <v>20</v>
      </c>
      <c r="W2" s="49">
        <v>21</v>
      </c>
      <c r="X2" s="49">
        <v>22</v>
      </c>
      <c r="Y2" s="49">
        <v>23</v>
      </c>
      <c r="Z2" s="49">
        <v>24</v>
      </c>
      <c r="AA2" s="49">
        <v>25</v>
      </c>
      <c r="AB2" s="49">
        <v>26</v>
      </c>
      <c r="AC2" s="49">
        <v>27</v>
      </c>
      <c r="AD2" s="49">
        <v>28</v>
      </c>
    </row>
    <row r="3" spans="1:30">
      <c r="A3" s="52" t="s">
        <v>0</v>
      </c>
      <c r="B3" s="49">
        <v>1</v>
      </c>
      <c r="C3" s="51" t="s">
        <v>94</v>
      </c>
      <c r="D3" s="49">
        <v>200</v>
      </c>
      <c r="E3" s="49">
        <v>200</v>
      </c>
      <c r="F3" s="49">
        <v>200</v>
      </c>
      <c r="G3" s="49">
        <v>200</v>
      </c>
      <c r="H3" s="49">
        <v>200</v>
      </c>
      <c r="I3" s="49">
        <v>200</v>
      </c>
      <c r="J3" s="49">
        <v>200</v>
      </c>
      <c r="K3" s="49">
        <v>200</v>
      </c>
      <c r="L3" s="49">
        <v>400</v>
      </c>
      <c r="M3" s="49">
        <v>400</v>
      </c>
      <c r="N3" s="49">
        <v>400</v>
      </c>
      <c r="O3" s="49">
        <v>400</v>
      </c>
      <c r="P3" s="49">
        <v>400</v>
      </c>
      <c r="Q3" s="49">
        <v>400</v>
      </c>
      <c r="R3" s="49">
        <v>400</v>
      </c>
      <c r="S3" s="49">
        <v>400</v>
      </c>
      <c r="T3" s="49">
        <v>400</v>
      </c>
      <c r="U3" s="49">
        <v>400</v>
      </c>
      <c r="V3" s="49">
        <v>400</v>
      </c>
      <c r="W3" s="49">
        <v>400</v>
      </c>
      <c r="X3" s="49">
        <v>400</v>
      </c>
      <c r="Y3" s="49">
        <v>400</v>
      </c>
      <c r="Z3" s="49">
        <v>400</v>
      </c>
      <c r="AA3" s="49">
        <v>400</v>
      </c>
      <c r="AB3" s="49">
        <v>400</v>
      </c>
      <c r="AC3" s="49">
        <v>400</v>
      </c>
      <c r="AD3" s="49">
        <v>400</v>
      </c>
    </row>
    <row r="4" spans="1:30">
      <c r="A4" s="52" t="s">
        <v>1</v>
      </c>
      <c r="B4" s="49">
        <v>2</v>
      </c>
      <c r="C4" s="49">
        <v>200</v>
      </c>
      <c r="D4" s="51" t="s">
        <v>94</v>
      </c>
      <c r="E4" s="49">
        <v>200</v>
      </c>
      <c r="F4" s="49">
        <v>200</v>
      </c>
      <c r="G4" s="49">
        <v>200</v>
      </c>
      <c r="H4" s="49">
        <v>200</v>
      </c>
      <c r="I4" s="49">
        <v>200</v>
      </c>
      <c r="J4" s="49">
        <v>200</v>
      </c>
      <c r="K4" s="49">
        <v>200</v>
      </c>
      <c r="L4" s="49">
        <v>400</v>
      </c>
      <c r="M4" s="49">
        <v>400</v>
      </c>
      <c r="N4" s="49">
        <v>400</v>
      </c>
      <c r="O4" s="49">
        <v>400</v>
      </c>
      <c r="P4" s="49">
        <v>400</v>
      </c>
      <c r="Q4" s="49">
        <v>400</v>
      </c>
      <c r="R4" s="49">
        <v>400</v>
      </c>
      <c r="S4" s="49">
        <v>400</v>
      </c>
      <c r="T4" s="49">
        <v>400</v>
      </c>
      <c r="U4" s="49">
        <v>400</v>
      </c>
      <c r="V4" s="49">
        <v>400</v>
      </c>
      <c r="W4" s="49">
        <v>400</v>
      </c>
      <c r="X4" s="49">
        <v>400</v>
      </c>
      <c r="Y4" s="49">
        <v>400</v>
      </c>
      <c r="Z4" s="49">
        <v>400</v>
      </c>
      <c r="AA4" s="49">
        <v>400</v>
      </c>
      <c r="AB4" s="49">
        <v>400</v>
      </c>
      <c r="AC4" s="49">
        <v>400</v>
      </c>
      <c r="AD4" s="49">
        <v>400</v>
      </c>
    </row>
    <row r="5" spans="1:30">
      <c r="A5" s="52" t="s">
        <v>2</v>
      </c>
      <c r="B5" s="49">
        <v>3</v>
      </c>
      <c r="C5" s="49">
        <v>200</v>
      </c>
      <c r="D5" s="49">
        <v>200</v>
      </c>
      <c r="E5" s="51" t="s">
        <v>94</v>
      </c>
      <c r="F5" s="49">
        <v>200</v>
      </c>
      <c r="G5" s="49">
        <v>200</v>
      </c>
      <c r="H5" s="49">
        <v>200</v>
      </c>
      <c r="I5" s="49">
        <v>200</v>
      </c>
      <c r="J5" s="49">
        <v>200</v>
      </c>
      <c r="K5" s="49">
        <v>200</v>
      </c>
      <c r="L5" s="49">
        <v>400</v>
      </c>
      <c r="M5" s="49">
        <v>400</v>
      </c>
      <c r="N5" s="49">
        <v>400</v>
      </c>
      <c r="O5" s="49">
        <v>400</v>
      </c>
      <c r="P5" s="49">
        <v>400</v>
      </c>
      <c r="Q5" s="49">
        <v>400</v>
      </c>
      <c r="R5" s="49">
        <v>400</v>
      </c>
      <c r="S5" s="49">
        <v>400</v>
      </c>
      <c r="T5" s="49">
        <v>400</v>
      </c>
      <c r="U5" s="49">
        <v>400</v>
      </c>
      <c r="V5" s="49">
        <v>400</v>
      </c>
      <c r="W5" s="49">
        <v>400</v>
      </c>
      <c r="X5" s="49">
        <v>400</v>
      </c>
      <c r="Y5" s="49">
        <v>400</v>
      </c>
      <c r="Z5" s="49">
        <v>400</v>
      </c>
      <c r="AA5" s="49">
        <v>400</v>
      </c>
      <c r="AB5" s="49">
        <v>400</v>
      </c>
      <c r="AC5" s="49">
        <v>400</v>
      </c>
      <c r="AD5" s="49">
        <v>400</v>
      </c>
    </row>
    <row r="6" spans="1:30">
      <c r="A6" s="52" t="s">
        <v>3</v>
      </c>
      <c r="B6" s="49">
        <v>4</v>
      </c>
      <c r="C6" s="49">
        <v>200</v>
      </c>
      <c r="D6" s="49">
        <v>200</v>
      </c>
      <c r="E6" s="49">
        <v>200</v>
      </c>
      <c r="F6" s="51" t="s">
        <v>94</v>
      </c>
      <c r="G6" s="49">
        <v>200</v>
      </c>
      <c r="H6" s="49">
        <v>200</v>
      </c>
      <c r="I6" s="49">
        <v>200</v>
      </c>
      <c r="J6" s="49">
        <v>200</v>
      </c>
      <c r="K6" s="49">
        <v>200</v>
      </c>
      <c r="L6" s="49">
        <v>400</v>
      </c>
      <c r="M6" s="49">
        <v>400</v>
      </c>
      <c r="N6" s="49">
        <v>400</v>
      </c>
      <c r="O6" s="49">
        <v>400</v>
      </c>
      <c r="P6" s="49">
        <v>400</v>
      </c>
      <c r="Q6" s="49">
        <v>400</v>
      </c>
      <c r="R6" s="49">
        <v>400</v>
      </c>
      <c r="S6" s="49">
        <v>400</v>
      </c>
      <c r="T6" s="49">
        <v>400</v>
      </c>
      <c r="U6" s="49">
        <v>400</v>
      </c>
      <c r="V6" s="49">
        <v>400</v>
      </c>
      <c r="W6" s="49">
        <v>400</v>
      </c>
      <c r="X6" s="49">
        <v>400</v>
      </c>
      <c r="Y6" s="49">
        <v>400</v>
      </c>
      <c r="Z6" s="49">
        <v>400</v>
      </c>
      <c r="AA6" s="49">
        <v>400</v>
      </c>
      <c r="AB6" s="49">
        <v>400</v>
      </c>
      <c r="AC6" s="49">
        <v>400</v>
      </c>
      <c r="AD6" s="49">
        <v>400</v>
      </c>
    </row>
    <row r="7" spans="1:30">
      <c r="A7" s="52" t="s">
        <v>4</v>
      </c>
      <c r="B7" s="49">
        <v>5</v>
      </c>
      <c r="C7" s="49">
        <v>200</v>
      </c>
      <c r="D7" s="49">
        <v>200</v>
      </c>
      <c r="E7" s="49">
        <v>200</v>
      </c>
      <c r="F7" s="49">
        <v>200</v>
      </c>
      <c r="G7" s="51" t="s">
        <v>94</v>
      </c>
      <c r="H7" s="49">
        <v>200</v>
      </c>
      <c r="I7" s="49">
        <v>200</v>
      </c>
      <c r="J7" s="49">
        <v>200</v>
      </c>
      <c r="K7" s="49">
        <v>200</v>
      </c>
      <c r="L7" s="49">
        <v>400</v>
      </c>
      <c r="M7" s="49">
        <v>400</v>
      </c>
      <c r="N7" s="49">
        <v>400</v>
      </c>
      <c r="O7" s="49">
        <v>400</v>
      </c>
      <c r="P7" s="49">
        <v>400</v>
      </c>
      <c r="Q7" s="49">
        <v>400</v>
      </c>
      <c r="R7" s="49">
        <v>400</v>
      </c>
      <c r="S7" s="49">
        <v>400</v>
      </c>
      <c r="T7" s="49">
        <v>400</v>
      </c>
      <c r="U7" s="49">
        <v>400</v>
      </c>
      <c r="V7" s="49">
        <v>400</v>
      </c>
      <c r="W7" s="49">
        <v>400</v>
      </c>
      <c r="X7" s="49">
        <v>400</v>
      </c>
      <c r="Y7" s="49">
        <v>400</v>
      </c>
      <c r="Z7" s="49">
        <v>400</v>
      </c>
      <c r="AA7" s="49">
        <v>400</v>
      </c>
      <c r="AB7" s="49">
        <v>400</v>
      </c>
      <c r="AC7" s="49">
        <v>400</v>
      </c>
      <c r="AD7" s="49">
        <v>400</v>
      </c>
    </row>
    <row r="8" spans="1:30">
      <c r="A8" s="52" t="s">
        <v>5</v>
      </c>
      <c r="B8" s="49">
        <v>6</v>
      </c>
      <c r="C8" s="49">
        <v>200</v>
      </c>
      <c r="D8" s="49">
        <v>200</v>
      </c>
      <c r="E8" s="49">
        <v>200</v>
      </c>
      <c r="F8" s="49">
        <v>200</v>
      </c>
      <c r="G8" s="49">
        <v>200</v>
      </c>
      <c r="H8" s="51" t="s">
        <v>94</v>
      </c>
      <c r="I8" s="49">
        <v>200</v>
      </c>
      <c r="J8" s="49">
        <v>200</v>
      </c>
      <c r="K8" s="49">
        <v>200</v>
      </c>
      <c r="L8" s="49">
        <v>400</v>
      </c>
      <c r="M8" s="49">
        <v>400</v>
      </c>
      <c r="N8" s="49">
        <v>400</v>
      </c>
      <c r="O8" s="49">
        <v>400</v>
      </c>
      <c r="P8" s="49">
        <v>400</v>
      </c>
      <c r="Q8" s="49">
        <v>400</v>
      </c>
      <c r="R8" s="49">
        <v>400</v>
      </c>
      <c r="S8" s="49">
        <v>400</v>
      </c>
      <c r="T8" s="49">
        <v>400</v>
      </c>
      <c r="U8" s="49">
        <v>400</v>
      </c>
      <c r="V8" s="49">
        <v>400</v>
      </c>
      <c r="W8" s="49">
        <v>400</v>
      </c>
      <c r="X8" s="49">
        <v>400</v>
      </c>
      <c r="Y8" s="49">
        <v>400</v>
      </c>
      <c r="Z8" s="49">
        <v>400</v>
      </c>
      <c r="AA8" s="49">
        <v>400</v>
      </c>
      <c r="AB8" s="49">
        <v>400</v>
      </c>
      <c r="AC8" s="49">
        <v>400</v>
      </c>
      <c r="AD8" s="49">
        <v>400</v>
      </c>
    </row>
    <row r="9" spans="1:30">
      <c r="A9" s="52" t="s">
        <v>6</v>
      </c>
      <c r="B9" s="49">
        <v>7</v>
      </c>
      <c r="C9" s="49">
        <v>200</v>
      </c>
      <c r="D9" s="49">
        <v>200</v>
      </c>
      <c r="E9" s="49">
        <v>200</v>
      </c>
      <c r="F9" s="49">
        <v>200</v>
      </c>
      <c r="G9" s="49">
        <v>200</v>
      </c>
      <c r="H9" s="49">
        <v>200</v>
      </c>
      <c r="I9" s="51" t="s">
        <v>94</v>
      </c>
      <c r="J9" s="49">
        <v>200</v>
      </c>
      <c r="K9" s="49">
        <v>200</v>
      </c>
      <c r="L9" s="49">
        <v>200</v>
      </c>
      <c r="M9" s="49">
        <v>200</v>
      </c>
      <c r="N9" s="49">
        <v>400</v>
      </c>
      <c r="O9" s="49">
        <v>400</v>
      </c>
      <c r="P9" s="49">
        <v>400</v>
      </c>
      <c r="Q9" s="49">
        <v>400</v>
      </c>
      <c r="R9" s="49">
        <v>400</v>
      </c>
      <c r="S9" s="49">
        <v>400</v>
      </c>
      <c r="T9" s="49">
        <v>400</v>
      </c>
      <c r="U9" s="49">
        <v>400</v>
      </c>
      <c r="V9" s="49">
        <v>400</v>
      </c>
      <c r="W9" s="49">
        <v>400</v>
      </c>
      <c r="X9" s="49">
        <v>400</v>
      </c>
      <c r="Y9" s="49">
        <v>400</v>
      </c>
      <c r="Z9" s="49">
        <v>400</v>
      </c>
      <c r="AA9" s="49">
        <v>400</v>
      </c>
      <c r="AB9" s="49">
        <v>400</v>
      </c>
      <c r="AC9" s="49">
        <v>400</v>
      </c>
      <c r="AD9" s="49">
        <v>400</v>
      </c>
    </row>
    <row r="10" spans="1:30">
      <c r="A10" s="52" t="s">
        <v>7</v>
      </c>
      <c r="B10" s="49">
        <v>8</v>
      </c>
      <c r="C10" s="49">
        <v>200</v>
      </c>
      <c r="D10" s="49">
        <v>200</v>
      </c>
      <c r="E10" s="49">
        <v>200</v>
      </c>
      <c r="F10" s="49">
        <v>200</v>
      </c>
      <c r="G10" s="49">
        <v>200</v>
      </c>
      <c r="H10" s="49">
        <v>200</v>
      </c>
      <c r="I10" s="49">
        <v>200</v>
      </c>
      <c r="J10" s="51" t="s">
        <v>94</v>
      </c>
      <c r="K10" s="49">
        <v>200</v>
      </c>
      <c r="L10" s="49">
        <v>200</v>
      </c>
      <c r="M10" s="49">
        <v>200</v>
      </c>
      <c r="N10" s="49">
        <v>400</v>
      </c>
      <c r="O10" s="49">
        <v>400</v>
      </c>
      <c r="P10" s="49">
        <v>400</v>
      </c>
      <c r="Q10" s="49">
        <v>400</v>
      </c>
      <c r="R10" s="49">
        <v>400</v>
      </c>
      <c r="S10" s="49">
        <v>400</v>
      </c>
      <c r="T10" s="49">
        <v>400</v>
      </c>
      <c r="U10" s="49">
        <v>400</v>
      </c>
      <c r="V10" s="49">
        <v>400</v>
      </c>
      <c r="W10" s="49">
        <v>400</v>
      </c>
      <c r="X10" s="49">
        <v>400</v>
      </c>
      <c r="Y10" s="49">
        <v>400</v>
      </c>
      <c r="Z10" s="49">
        <v>400</v>
      </c>
      <c r="AA10" s="49">
        <v>400</v>
      </c>
      <c r="AB10" s="49">
        <v>400</v>
      </c>
      <c r="AC10" s="49">
        <v>400</v>
      </c>
      <c r="AD10" s="49">
        <v>400</v>
      </c>
    </row>
    <row r="11" spans="1:30">
      <c r="A11" s="52" t="s">
        <v>8</v>
      </c>
      <c r="B11" s="49">
        <v>9</v>
      </c>
      <c r="C11" s="49">
        <v>200</v>
      </c>
      <c r="D11" s="49">
        <v>200</v>
      </c>
      <c r="E11" s="49">
        <v>200</v>
      </c>
      <c r="F11" s="49">
        <v>200</v>
      </c>
      <c r="G11" s="49">
        <v>200</v>
      </c>
      <c r="H11" s="49">
        <v>200</v>
      </c>
      <c r="I11" s="49">
        <v>200</v>
      </c>
      <c r="J11" s="49">
        <v>200</v>
      </c>
      <c r="K11" s="51" t="s">
        <v>94</v>
      </c>
      <c r="L11" s="49">
        <v>200</v>
      </c>
      <c r="M11" s="49">
        <v>200</v>
      </c>
      <c r="N11" s="49">
        <v>400</v>
      </c>
      <c r="O11" s="49">
        <v>400</v>
      </c>
      <c r="P11" s="49">
        <v>400</v>
      </c>
      <c r="Q11" s="49">
        <v>400</v>
      </c>
      <c r="R11" s="49">
        <v>400</v>
      </c>
      <c r="S11" s="49">
        <v>400</v>
      </c>
      <c r="T11" s="49">
        <v>400</v>
      </c>
      <c r="U11" s="49">
        <v>400</v>
      </c>
      <c r="V11" s="49">
        <v>400</v>
      </c>
      <c r="W11" s="49">
        <v>400</v>
      </c>
      <c r="X11" s="49">
        <v>400</v>
      </c>
      <c r="Y11" s="49">
        <v>400</v>
      </c>
      <c r="Z11" s="49">
        <v>400</v>
      </c>
      <c r="AA11" s="49">
        <v>400</v>
      </c>
      <c r="AB11" s="49">
        <v>400</v>
      </c>
      <c r="AC11" s="49">
        <v>400</v>
      </c>
      <c r="AD11" s="49">
        <v>400</v>
      </c>
    </row>
    <row r="12" spans="1:30">
      <c r="A12" s="52" t="s">
        <v>9</v>
      </c>
      <c r="B12" s="49">
        <v>10</v>
      </c>
      <c r="C12" s="49">
        <v>400</v>
      </c>
      <c r="D12" s="49">
        <v>400</v>
      </c>
      <c r="E12" s="49">
        <v>400</v>
      </c>
      <c r="F12" s="49">
        <v>400</v>
      </c>
      <c r="G12" s="49">
        <v>400</v>
      </c>
      <c r="H12" s="49">
        <v>400</v>
      </c>
      <c r="I12" s="49">
        <v>200</v>
      </c>
      <c r="J12" s="49">
        <v>200</v>
      </c>
      <c r="K12" s="49">
        <v>200</v>
      </c>
      <c r="L12" s="51" t="s">
        <v>94</v>
      </c>
      <c r="M12" s="49">
        <v>200</v>
      </c>
      <c r="N12" s="49">
        <v>200</v>
      </c>
      <c r="O12" s="49">
        <v>200</v>
      </c>
      <c r="P12" s="49">
        <v>200</v>
      </c>
      <c r="Q12" s="49">
        <v>200</v>
      </c>
      <c r="R12" s="49">
        <v>200</v>
      </c>
      <c r="S12" s="49">
        <v>200</v>
      </c>
      <c r="T12" s="49">
        <v>200</v>
      </c>
      <c r="U12" s="49">
        <v>200</v>
      </c>
      <c r="V12" s="49">
        <v>200</v>
      </c>
      <c r="W12" s="49">
        <v>200</v>
      </c>
      <c r="X12" s="49">
        <v>200</v>
      </c>
      <c r="Y12" s="49">
        <v>200</v>
      </c>
      <c r="Z12" s="49">
        <v>200</v>
      </c>
      <c r="AA12" s="49">
        <v>200</v>
      </c>
      <c r="AB12" s="49">
        <v>200</v>
      </c>
      <c r="AC12" s="49">
        <v>200</v>
      </c>
      <c r="AD12" s="49">
        <v>200</v>
      </c>
    </row>
    <row r="13" spans="1:30">
      <c r="A13" s="52" t="s">
        <v>10</v>
      </c>
      <c r="B13" s="49">
        <v>11</v>
      </c>
      <c r="C13" s="49">
        <v>400</v>
      </c>
      <c r="D13" s="49">
        <v>400</v>
      </c>
      <c r="E13" s="49">
        <v>400</v>
      </c>
      <c r="F13" s="49">
        <v>400</v>
      </c>
      <c r="G13" s="49">
        <v>400</v>
      </c>
      <c r="H13" s="49">
        <v>400</v>
      </c>
      <c r="I13" s="49">
        <v>200</v>
      </c>
      <c r="J13" s="49">
        <v>200</v>
      </c>
      <c r="K13" s="49">
        <v>200</v>
      </c>
      <c r="L13" s="49">
        <v>200</v>
      </c>
      <c r="M13" s="51" t="s">
        <v>94</v>
      </c>
      <c r="N13" s="49">
        <v>200</v>
      </c>
      <c r="O13" s="49">
        <v>200</v>
      </c>
      <c r="P13" s="49">
        <v>200</v>
      </c>
      <c r="Q13" s="49">
        <v>200</v>
      </c>
      <c r="R13" s="49">
        <v>200</v>
      </c>
      <c r="S13" s="49">
        <v>200</v>
      </c>
      <c r="T13" s="49">
        <v>200</v>
      </c>
      <c r="U13" s="49">
        <v>200</v>
      </c>
      <c r="V13" s="49">
        <v>200</v>
      </c>
      <c r="W13" s="49">
        <v>200</v>
      </c>
      <c r="X13" s="49">
        <v>200</v>
      </c>
      <c r="Y13" s="49">
        <v>200</v>
      </c>
      <c r="Z13" s="49">
        <v>200</v>
      </c>
      <c r="AA13" s="49">
        <v>200</v>
      </c>
      <c r="AB13" s="49">
        <v>200</v>
      </c>
      <c r="AC13" s="49">
        <v>200</v>
      </c>
      <c r="AD13" s="49">
        <v>200</v>
      </c>
    </row>
    <row r="14" spans="1:30">
      <c r="A14" s="52" t="s">
        <v>11</v>
      </c>
      <c r="B14" s="49">
        <v>12</v>
      </c>
      <c r="C14" s="49">
        <v>400</v>
      </c>
      <c r="D14" s="49">
        <v>400</v>
      </c>
      <c r="E14" s="49">
        <v>400</v>
      </c>
      <c r="F14" s="49">
        <v>400</v>
      </c>
      <c r="G14" s="49">
        <v>400</v>
      </c>
      <c r="H14" s="49">
        <v>400</v>
      </c>
      <c r="I14" s="49">
        <v>400</v>
      </c>
      <c r="J14" s="49">
        <v>400</v>
      </c>
      <c r="K14" s="49">
        <v>400</v>
      </c>
      <c r="L14" s="49">
        <v>200</v>
      </c>
      <c r="M14" s="49">
        <v>200</v>
      </c>
      <c r="N14" s="51" t="s">
        <v>94</v>
      </c>
      <c r="O14" s="49">
        <v>200</v>
      </c>
      <c r="P14" s="49">
        <v>200</v>
      </c>
      <c r="Q14" s="49">
        <v>200</v>
      </c>
      <c r="R14" s="49">
        <v>200</v>
      </c>
      <c r="S14" s="49">
        <v>200</v>
      </c>
      <c r="T14" s="49">
        <v>200</v>
      </c>
      <c r="U14" s="49">
        <v>200</v>
      </c>
      <c r="V14" s="49">
        <v>200</v>
      </c>
      <c r="W14" s="49">
        <v>200</v>
      </c>
      <c r="X14" s="49">
        <v>200</v>
      </c>
      <c r="Y14" s="49">
        <v>200</v>
      </c>
      <c r="Z14" s="49">
        <v>200</v>
      </c>
      <c r="AA14" s="49">
        <v>200</v>
      </c>
      <c r="AB14" s="49">
        <v>200</v>
      </c>
      <c r="AC14" s="49">
        <v>200</v>
      </c>
      <c r="AD14" s="49">
        <v>200</v>
      </c>
    </row>
    <row r="15" spans="1:30">
      <c r="A15" s="52" t="s">
        <v>12</v>
      </c>
      <c r="B15" s="49">
        <v>13</v>
      </c>
      <c r="C15" s="49">
        <v>400</v>
      </c>
      <c r="D15" s="49">
        <v>400</v>
      </c>
      <c r="E15" s="49">
        <v>400</v>
      </c>
      <c r="F15" s="49">
        <v>400</v>
      </c>
      <c r="G15" s="49">
        <v>400</v>
      </c>
      <c r="H15" s="49">
        <v>400</v>
      </c>
      <c r="I15" s="49">
        <v>400</v>
      </c>
      <c r="J15" s="49">
        <v>400</v>
      </c>
      <c r="K15" s="49">
        <v>400</v>
      </c>
      <c r="L15" s="49">
        <v>200</v>
      </c>
      <c r="M15" s="49">
        <v>200</v>
      </c>
      <c r="N15" s="49">
        <v>200</v>
      </c>
      <c r="O15" s="51" t="s">
        <v>94</v>
      </c>
      <c r="P15" s="49">
        <v>200</v>
      </c>
      <c r="Q15" s="49">
        <v>200</v>
      </c>
      <c r="R15" s="49">
        <v>200</v>
      </c>
      <c r="S15" s="49">
        <v>200</v>
      </c>
      <c r="T15" s="49">
        <v>200</v>
      </c>
      <c r="U15" s="49">
        <v>200</v>
      </c>
      <c r="V15" s="49">
        <v>200</v>
      </c>
      <c r="W15" s="49">
        <v>200</v>
      </c>
      <c r="X15" s="49">
        <v>200</v>
      </c>
      <c r="Y15" s="49">
        <v>200</v>
      </c>
      <c r="Z15" s="49">
        <v>200</v>
      </c>
      <c r="AA15" s="49">
        <v>200</v>
      </c>
      <c r="AB15" s="49">
        <v>200</v>
      </c>
      <c r="AC15" s="49">
        <v>200</v>
      </c>
      <c r="AD15" s="49">
        <v>200</v>
      </c>
    </row>
    <row r="16" spans="1:30">
      <c r="A16" s="52" t="s">
        <v>13</v>
      </c>
      <c r="B16" s="49">
        <v>14</v>
      </c>
      <c r="C16" s="49">
        <v>400</v>
      </c>
      <c r="D16" s="49">
        <v>400</v>
      </c>
      <c r="E16" s="49">
        <v>400</v>
      </c>
      <c r="F16" s="49">
        <v>400</v>
      </c>
      <c r="G16" s="49">
        <v>400</v>
      </c>
      <c r="H16" s="49">
        <v>400</v>
      </c>
      <c r="I16" s="49">
        <v>400</v>
      </c>
      <c r="J16" s="49">
        <v>400</v>
      </c>
      <c r="K16" s="49">
        <v>400</v>
      </c>
      <c r="L16" s="49">
        <v>200</v>
      </c>
      <c r="M16" s="49">
        <v>200</v>
      </c>
      <c r="N16" s="49">
        <v>200</v>
      </c>
      <c r="O16" s="49">
        <v>200</v>
      </c>
      <c r="P16" s="51" t="s">
        <v>94</v>
      </c>
      <c r="Q16" s="49">
        <v>200</v>
      </c>
      <c r="R16" s="49">
        <v>200</v>
      </c>
      <c r="S16" s="49">
        <v>200</v>
      </c>
      <c r="T16" s="49">
        <v>200</v>
      </c>
      <c r="U16" s="49">
        <v>200</v>
      </c>
      <c r="V16" s="49">
        <v>200</v>
      </c>
      <c r="W16" s="49">
        <v>200</v>
      </c>
      <c r="X16" s="49">
        <v>200</v>
      </c>
      <c r="Y16" s="49">
        <v>200</v>
      </c>
      <c r="Z16" s="49">
        <v>200</v>
      </c>
      <c r="AA16" s="49">
        <v>200</v>
      </c>
      <c r="AB16" s="49">
        <v>200</v>
      </c>
      <c r="AC16" s="49">
        <v>200</v>
      </c>
      <c r="AD16" s="49">
        <v>200</v>
      </c>
    </row>
    <row r="17" spans="1:30">
      <c r="A17" s="52" t="s">
        <v>14</v>
      </c>
      <c r="B17" s="49">
        <v>15</v>
      </c>
      <c r="C17" s="49">
        <v>400</v>
      </c>
      <c r="D17" s="49">
        <v>400</v>
      </c>
      <c r="E17" s="49">
        <v>400</v>
      </c>
      <c r="F17" s="49">
        <v>400</v>
      </c>
      <c r="G17" s="49">
        <v>400</v>
      </c>
      <c r="H17" s="49">
        <v>400</v>
      </c>
      <c r="I17" s="49">
        <v>400</v>
      </c>
      <c r="J17" s="49">
        <v>400</v>
      </c>
      <c r="K17" s="49">
        <v>400</v>
      </c>
      <c r="L17" s="49">
        <v>200</v>
      </c>
      <c r="M17" s="49">
        <v>200</v>
      </c>
      <c r="N17" s="49">
        <v>200</v>
      </c>
      <c r="O17" s="49">
        <v>200</v>
      </c>
      <c r="P17" s="49">
        <v>200</v>
      </c>
      <c r="Q17" s="51" t="s">
        <v>94</v>
      </c>
      <c r="R17" s="49">
        <v>200</v>
      </c>
      <c r="S17" s="49">
        <v>200</v>
      </c>
      <c r="T17" s="49">
        <v>200</v>
      </c>
      <c r="U17" s="49">
        <v>200</v>
      </c>
      <c r="V17" s="49">
        <v>200</v>
      </c>
      <c r="W17" s="49">
        <v>200</v>
      </c>
      <c r="X17" s="49">
        <v>200</v>
      </c>
      <c r="Y17" s="49">
        <v>200</v>
      </c>
      <c r="Z17" s="49">
        <v>200</v>
      </c>
      <c r="AA17" s="49">
        <v>200</v>
      </c>
      <c r="AB17" s="49">
        <v>200</v>
      </c>
      <c r="AC17" s="49">
        <v>200</v>
      </c>
      <c r="AD17" s="49">
        <v>200</v>
      </c>
    </row>
    <row r="18" spans="1:30">
      <c r="A18" s="52" t="s">
        <v>15</v>
      </c>
      <c r="B18" s="49">
        <v>16</v>
      </c>
      <c r="C18" s="49">
        <v>400</v>
      </c>
      <c r="D18" s="49">
        <v>400</v>
      </c>
      <c r="E18" s="49">
        <v>400</v>
      </c>
      <c r="F18" s="49">
        <v>400</v>
      </c>
      <c r="G18" s="49">
        <v>400</v>
      </c>
      <c r="H18" s="49">
        <v>400</v>
      </c>
      <c r="I18" s="49">
        <v>400</v>
      </c>
      <c r="J18" s="49">
        <v>400</v>
      </c>
      <c r="K18" s="49">
        <v>400</v>
      </c>
      <c r="L18" s="49">
        <v>200</v>
      </c>
      <c r="M18" s="49">
        <v>200</v>
      </c>
      <c r="N18" s="49">
        <v>200</v>
      </c>
      <c r="O18" s="49">
        <v>200</v>
      </c>
      <c r="P18" s="49">
        <v>200</v>
      </c>
      <c r="Q18" s="49">
        <v>200</v>
      </c>
      <c r="R18" s="51" t="s">
        <v>94</v>
      </c>
      <c r="S18" s="49">
        <v>200</v>
      </c>
      <c r="T18" s="49">
        <v>200</v>
      </c>
      <c r="U18" s="49">
        <v>200</v>
      </c>
      <c r="V18" s="49">
        <v>200</v>
      </c>
      <c r="W18" s="49">
        <v>200</v>
      </c>
      <c r="X18" s="49">
        <v>200</v>
      </c>
      <c r="Y18" s="49">
        <v>200</v>
      </c>
      <c r="Z18" s="49">
        <v>200</v>
      </c>
      <c r="AA18" s="49">
        <v>200</v>
      </c>
      <c r="AB18" s="49">
        <v>200</v>
      </c>
      <c r="AC18" s="49">
        <v>200</v>
      </c>
      <c r="AD18" s="49">
        <v>200</v>
      </c>
    </row>
    <row r="19" spans="1:30">
      <c r="A19" s="52" t="s">
        <v>95</v>
      </c>
      <c r="B19" s="49">
        <v>17</v>
      </c>
      <c r="C19" s="49">
        <v>400</v>
      </c>
      <c r="D19" s="49">
        <v>400</v>
      </c>
      <c r="E19" s="49">
        <v>400</v>
      </c>
      <c r="F19" s="49">
        <v>400</v>
      </c>
      <c r="G19" s="49">
        <v>400</v>
      </c>
      <c r="H19" s="49">
        <v>400</v>
      </c>
      <c r="I19" s="49">
        <v>400</v>
      </c>
      <c r="J19" s="49">
        <v>400</v>
      </c>
      <c r="K19" s="49">
        <v>400</v>
      </c>
      <c r="L19" s="49">
        <v>200</v>
      </c>
      <c r="M19" s="49">
        <v>200</v>
      </c>
      <c r="N19" s="49">
        <v>200</v>
      </c>
      <c r="O19" s="49">
        <v>200</v>
      </c>
      <c r="P19" s="49">
        <v>200</v>
      </c>
      <c r="Q19" s="49">
        <v>200</v>
      </c>
      <c r="R19" s="49">
        <v>200</v>
      </c>
      <c r="S19" s="51" t="s">
        <v>94</v>
      </c>
      <c r="T19" s="49">
        <v>200</v>
      </c>
      <c r="U19" s="49">
        <v>200</v>
      </c>
      <c r="V19" s="49">
        <v>200</v>
      </c>
      <c r="W19" s="49">
        <v>200</v>
      </c>
      <c r="X19" s="49">
        <v>200</v>
      </c>
      <c r="Y19" s="49">
        <v>200</v>
      </c>
      <c r="Z19" s="49">
        <v>200</v>
      </c>
      <c r="AA19" s="49">
        <v>200</v>
      </c>
      <c r="AB19" s="49">
        <v>200</v>
      </c>
      <c r="AC19" s="49">
        <v>200</v>
      </c>
      <c r="AD19" s="49">
        <v>200</v>
      </c>
    </row>
    <row r="20" spans="1:30">
      <c r="A20" s="52" t="s">
        <v>16</v>
      </c>
      <c r="B20" s="49">
        <v>18</v>
      </c>
      <c r="C20" s="49">
        <v>400</v>
      </c>
      <c r="D20" s="49">
        <v>400</v>
      </c>
      <c r="E20" s="49">
        <v>400</v>
      </c>
      <c r="F20" s="49">
        <v>400</v>
      </c>
      <c r="G20" s="49">
        <v>400</v>
      </c>
      <c r="H20" s="49">
        <v>400</v>
      </c>
      <c r="I20" s="49">
        <v>400</v>
      </c>
      <c r="J20" s="49">
        <v>400</v>
      </c>
      <c r="K20" s="49">
        <v>400</v>
      </c>
      <c r="L20" s="49">
        <v>200</v>
      </c>
      <c r="M20" s="49">
        <v>200</v>
      </c>
      <c r="N20" s="49">
        <v>200</v>
      </c>
      <c r="O20" s="49">
        <v>200</v>
      </c>
      <c r="P20" s="49">
        <v>200</v>
      </c>
      <c r="Q20" s="49">
        <v>200</v>
      </c>
      <c r="R20" s="49">
        <v>200</v>
      </c>
      <c r="S20" s="49">
        <v>200</v>
      </c>
      <c r="T20" s="51" t="s">
        <v>94</v>
      </c>
      <c r="U20" s="49">
        <v>200</v>
      </c>
      <c r="V20" s="49">
        <v>200</v>
      </c>
      <c r="W20" s="49">
        <v>200</v>
      </c>
      <c r="X20" s="49">
        <v>200</v>
      </c>
      <c r="Y20" s="49">
        <v>200</v>
      </c>
      <c r="Z20" s="49">
        <v>200</v>
      </c>
      <c r="AA20" s="49">
        <v>200</v>
      </c>
      <c r="AB20" s="49">
        <v>200</v>
      </c>
      <c r="AC20" s="49">
        <v>200</v>
      </c>
      <c r="AD20" s="49">
        <v>200</v>
      </c>
    </row>
    <row r="21" spans="1:30">
      <c r="A21" s="52" t="s">
        <v>17</v>
      </c>
      <c r="B21" s="49">
        <v>19</v>
      </c>
      <c r="C21" s="49">
        <v>400</v>
      </c>
      <c r="D21" s="49">
        <v>400</v>
      </c>
      <c r="E21" s="49">
        <v>400</v>
      </c>
      <c r="F21" s="49">
        <v>400</v>
      </c>
      <c r="G21" s="49">
        <v>400</v>
      </c>
      <c r="H21" s="49">
        <v>400</v>
      </c>
      <c r="I21" s="49">
        <v>400</v>
      </c>
      <c r="J21" s="49">
        <v>400</v>
      </c>
      <c r="K21" s="49">
        <v>400</v>
      </c>
      <c r="L21" s="49">
        <v>200</v>
      </c>
      <c r="M21" s="49">
        <v>200</v>
      </c>
      <c r="N21" s="49">
        <v>200</v>
      </c>
      <c r="O21" s="49">
        <v>200</v>
      </c>
      <c r="P21" s="49">
        <v>200</v>
      </c>
      <c r="Q21" s="49">
        <v>200</v>
      </c>
      <c r="R21" s="49">
        <v>200</v>
      </c>
      <c r="S21" s="49">
        <v>200</v>
      </c>
      <c r="T21" s="49">
        <v>200</v>
      </c>
      <c r="U21" s="51" t="s">
        <v>94</v>
      </c>
      <c r="V21" s="49">
        <v>200</v>
      </c>
      <c r="W21" s="49">
        <v>200</v>
      </c>
      <c r="X21" s="49">
        <v>200</v>
      </c>
      <c r="Y21" s="49">
        <v>200</v>
      </c>
      <c r="Z21" s="49">
        <v>200</v>
      </c>
      <c r="AA21" s="49">
        <v>200</v>
      </c>
      <c r="AB21" s="49">
        <v>200</v>
      </c>
      <c r="AC21" s="49">
        <v>200</v>
      </c>
      <c r="AD21" s="49">
        <v>200</v>
      </c>
    </row>
    <row r="22" spans="1:30">
      <c r="A22" s="52" t="s">
        <v>18</v>
      </c>
      <c r="B22" s="49">
        <v>20</v>
      </c>
      <c r="C22" s="49">
        <v>400</v>
      </c>
      <c r="D22" s="49">
        <v>400</v>
      </c>
      <c r="E22" s="49">
        <v>400</v>
      </c>
      <c r="F22" s="49">
        <v>400</v>
      </c>
      <c r="G22" s="49">
        <v>400</v>
      </c>
      <c r="H22" s="49">
        <v>400</v>
      </c>
      <c r="I22" s="49">
        <v>400</v>
      </c>
      <c r="J22" s="49">
        <v>400</v>
      </c>
      <c r="K22" s="49">
        <v>400</v>
      </c>
      <c r="L22" s="49">
        <v>200</v>
      </c>
      <c r="M22" s="49">
        <v>200</v>
      </c>
      <c r="N22" s="49">
        <v>200</v>
      </c>
      <c r="O22" s="49">
        <v>200</v>
      </c>
      <c r="P22" s="49">
        <v>200</v>
      </c>
      <c r="Q22" s="49">
        <v>200</v>
      </c>
      <c r="R22" s="49">
        <v>200</v>
      </c>
      <c r="S22" s="49">
        <v>200</v>
      </c>
      <c r="T22" s="49">
        <v>200</v>
      </c>
      <c r="U22" s="49">
        <v>200</v>
      </c>
      <c r="V22" s="51" t="s">
        <v>94</v>
      </c>
      <c r="W22" s="49">
        <v>200</v>
      </c>
      <c r="X22" s="49">
        <v>200</v>
      </c>
      <c r="Y22" s="49">
        <v>200</v>
      </c>
      <c r="Z22" s="49">
        <v>200</v>
      </c>
      <c r="AA22" s="49">
        <v>200</v>
      </c>
      <c r="AB22" s="49">
        <v>200</v>
      </c>
      <c r="AC22" s="49">
        <v>200</v>
      </c>
      <c r="AD22" s="49">
        <v>200</v>
      </c>
    </row>
    <row r="23" spans="1:30">
      <c r="A23" s="52" t="s">
        <v>19</v>
      </c>
      <c r="B23" s="49">
        <v>21</v>
      </c>
      <c r="C23" s="49">
        <v>400</v>
      </c>
      <c r="D23" s="49">
        <v>400</v>
      </c>
      <c r="E23" s="49">
        <v>400</v>
      </c>
      <c r="F23" s="49">
        <v>400</v>
      </c>
      <c r="G23" s="49">
        <v>400</v>
      </c>
      <c r="H23" s="49">
        <v>400</v>
      </c>
      <c r="I23" s="49">
        <v>400</v>
      </c>
      <c r="J23" s="49">
        <v>400</v>
      </c>
      <c r="K23" s="49">
        <v>400</v>
      </c>
      <c r="L23" s="49">
        <v>200</v>
      </c>
      <c r="M23" s="49">
        <v>200</v>
      </c>
      <c r="N23" s="49">
        <v>200</v>
      </c>
      <c r="O23" s="49">
        <v>200</v>
      </c>
      <c r="P23" s="49">
        <v>200</v>
      </c>
      <c r="Q23" s="49">
        <v>200</v>
      </c>
      <c r="R23" s="49">
        <v>200</v>
      </c>
      <c r="S23" s="49">
        <v>200</v>
      </c>
      <c r="T23" s="49">
        <v>200</v>
      </c>
      <c r="U23" s="49">
        <v>200</v>
      </c>
      <c r="V23" s="49">
        <v>200</v>
      </c>
      <c r="W23" s="51" t="s">
        <v>94</v>
      </c>
      <c r="X23" s="49">
        <v>200</v>
      </c>
      <c r="Y23" s="49">
        <v>200</v>
      </c>
      <c r="Z23" s="49">
        <v>200</v>
      </c>
      <c r="AA23" s="49">
        <v>200</v>
      </c>
      <c r="AB23" s="49">
        <v>200</v>
      </c>
      <c r="AC23" s="49">
        <v>200</v>
      </c>
      <c r="AD23" s="49">
        <v>200</v>
      </c>
    </row>
    <row r="24" spans="1:30">
      <c r="A24" s="52" t="s">
        <v>20</v>
      </c>
      <c r="B24" s="49">
        <v>22</v>
      </c>
      <c r="C24" s="49">
        <v>400</v>
      </c>
      <c r="D24" s="49">
        <v>400</v>
      </c>
      <c r="E24" s="49">
        <v>400</v>
      </c>
      <c r="F24" s="49">
        <v>400</v>
      </c>
      <c r="G24" s="49">
        <v>400</v>
      </c>
      <c r="H24" s="49">
        <v>400</v>
      </c>
      <c r="I24" s="49">
        <v>400</v>
      </c>
      <c r="J24" s="49">
        <v>400</v>
      </c>
      <c r="K24" s="49">
        <v>400</v>
      </c>
      <c r="L24" s="49">
        <v>200</v>
      </c>
      <c r="M24" s="49">
        <v>200</v>
      </c>
      <c r="N24" s="49">
        <v>200</v>
      </c>
      <c r="O24" s="49">
        <v>200</v>
      </c>
      <c r="P24" s="49">
        <v>200</v>
      </c>
      <c r="Q24" s="49">
        <v>200</v>
      </c>
      <c r="R24" s="49">
        <v>200</v>
      </c>
      <c r="S24" s="49">
        <v>200</v>
      </c>
      <c r="T24" s="49">
        <v>200</v>
      </c>
      <c r="U24" s="49">
        <v>200</v>
      </c>
      <c r="V24" s="49">
        <v>200</v>
      </c>
      <c r="W24" s="49">
        <v>200</v>
      </c>
      <c r="X24" s="51" t="s">
        <v>94</v>
      </c>
      <c r="Y24" s="49">
        <v>200</v>
      </c>
      <c r="Z24" s="49">
        <v>200</v>
      </c>
      <c r="AA24" s="49">
        <v>200</v>
      </c>
      <c r="AB24" s="49">
        <v>200</v>
      </c>
      <c r="AC24" s="49">
        <v>200</v>
      </c>
      <c r="AD24" s="49">
        <v>200</v>
      </c>
    </row>
    <row r="25" spans="1:30">
      <c r="A25" s="52" t="s">
        <v>21</v>
      </c>
      <c r="B25" s="49">
        <v>23</v>
      </c>
      <c r="C25" s="49">
        <v>400</v>
      </c>
      <c r="D25" s="49">
        <v>400</v>
      </c>
      <c r="E25" s="49">
        <v>400</v>
      </c>
      <c r="F25" s="49">
        <v>400</v>
      </c>
      <c r="G25" s="49">
        <v>400</v>
      </c>
      <c r="H25" s="49">
        <v>400</v>
      </c>
      <c r="I25" s="49">
        <v>400</v>
      </c>
      <c r="J25" s="49">
        <v>400</v>
      </c>
      <c r="K25" s="49">
        <v>400</v>
      </c>
      <c r="L25" s="49">
        <v>200</v>
      </c>
      <c r="M25" s="49">
        <v>200</v>
      </c>
      <c r="N25" s="49">
        <v>200</v>
      </c>
      <c r="O25" s="49">
        <v>200</v>
      </c>
      <c r="P25" s="49">
        <v>200</v>
      </c>
      <c r="Q25" s="49">
        <v>200</v>
      </c>
      <c r="R25" s="49">
        <v>200</v>
      </c>
      <c r="S25" s="49">
        <v>200</v>
      </c>
      <c r="T25" s="49">
        <v>200</v>
      </c>
      <c r="U25" s="49">
        <v>200</v>
      </c>
      <c r="V25" s="49">
        <v>200</v>
      </c>
      <c r="W25" s="49">
        <v>200</v>
      </c>
      <c r="X25" s="49">
        <v>200</v>
      </c>
      <c r="Y25" s="51" t="s">
        <v>94</v>
      </c>
      <c r="Z25" s="49">
        <v>200</v>
      </c>
      <c r="AA25" s="49">
        <v>200</v>
      </c>
      <c r="AB25" s="49">
        <v>200</v>
      </c>
      <c r="AC25" s="49">
        <v>200</v>
      </c>
      <c r="AD25" s="49">
        <v>200</v>
      </c>
    </row>
    <row r="26" spans="1:30">
      <c r="A26" s="52" t="s">
        <v>22</v>
      </c>
      <c r="B26" s="49">
        <v>24</v>
      </c>
      <c r="C26" s="49">
        <v>400</v>
      </c>
      <c r="D26" s="49">
        <v>400</v>
      </c>
      <c r="E26" s="49">
        <v>400</v>
      </c>
      <c r="F26" s="49">
        <v>400</v>
      </c>
      <c r="G26" s="49">
        <v>400</v>
      </c>
      <c r="H26" s="49">
        <v>400</v>
      </c>
      <c r="I26" s="49">
        <v>400</v>
      </c>
      <c r="J26" s="49">
        <v>400</v>
      </c>
      <c r="K26" s="49">
        <v>400</v>
      </c>
      <c r="L26" s="49">
        <v>200</v>
      </c>
      <c r="M26" s="49">
        <v>200</v>
      </c>
      <c r="N26" s="49">
        <v>200</v>
      </c>
      <c r="O26" s="49">
        <v>200</v>
      </c>
      <c r="P26" s="49">
        <v>200</v>
      </c>
      <c r="Q26" s="49">
        <v>200</v>
      </c>
      <c r="R26" s="49">
        <v>200</v>
      </c>
      <c r="S26" s="49">
        <v>200</v>
      </c>
      <c r="T26" s="49">
        <v>200</v>
      </c>
      <c r="U26" s="49">
        <v>200</v>
      </c>
      <c r="V26" s="49">
        <v>200</v>
      </c>
      <c r="W26" s="49">
        <v>200</v>
      </c>
      <c r="X26" s="49">
        <v>200</v>
      </c>
      <c r="Y26" s="49">
        <v>200</v>
      </c>
      <c r="Z26" s="51" t="s">
        <v>94</v>
      </c>
      <c r="AA26" s="49">
        <v>200</v>
      </c>
      <c r="AB26" s="49">
        <v>200</v>
      </c>
      <c r="AC26" s="49">
        <v>200</v>
      </c>
      <c r="AD26" s="49">
        <v>200</v>
      </c>
    </row>
    <row r="27" spans="1:30">
      <c r="A27" s="52" t="s">
        <v>23</v>
      </c>
      <c r="B27" s="49">
        <v>25</v>
      </c>
      <c r="C27" s="49">
        <v>400</v>
      </c>
      <c r="D27" s="49">
        <v>400</v>
      </c>
      <c r="E27" s="49">
        <v>400</v>
      </c>
      <c r="F27" s="49">
        <v>400</v>
      </c>
      <c r="G27" s="49">
        <v>400</v>
      </c>
      <c r="H27" s="49">
        <v>400</v>
      </c>
      <c r="I27" s="49">
        <v>400</v>
      </c>
      <c r="J27" s="49">
        <v>400</v>
      </c>
      <c r="K27" s="49">
        <v>400</v>
      </c>
      <c r="L27" s="49">
        <v>200</v>
      </c>
      <c r="M27" s="49">
        <v>200</v>
      </c>
      <c r="N27" s="49">
        <v>200</v>
      </c>
      <c r="O27" s="49">
        <v>200</v>
      </c>
      <c r="P27" s="49">
        <v>200</v>
      </c>
      <c r="Q27" s="49">
        <v>200</v>
      </c>
      <c r="R27" s="49">
        <v>200</v>
      </c>
      <c r="S27" s="49">
        <v>200</v>
      </c>
      <c r="T27" s="49">
        <v>200</v>
      </c>
      <c r="U27" s="49">
        <v>200</v>
      </c>
      <c r="V27" s="49">
        <v>200</v>
      </c>
      <c r="W27" s="49">
        <v>200</v>
      </c>
      <c r="X27" s="49">
        <v>200</v>
      </c>
      <c r="Y27" s="49">
        <v>200</v>
      </c>
      <c r="Z27" s="49">
        <v>200</v>
      </c>
      <c r="AA27" s="51" t="s">
        <v>94</v>
      </c>
      <c r="AB27" s="49">
        <v>200</v>
      </c>
      <c r="AC27" s="49">
        <v>200</v>
      </c>
      <c r="AD27" s="49">
        <v>200</v>
      </c>
    </row>
    <row r="28" spans="1:30">
      <c r="A28" s="52" t="s">
        <v>24</v>
      </c>
      <c r="B28" s="49">
        <v>26</v>
      </c>
      <c r="C28" s="49">
        <v>400</v>
      </c>
      <c r="D28" s="49">
        <v>400</v>
      </c>
      <c r="E28" s="49">
        <v>400</v>
      </c>
      <c r="F28" s="49">
        <v>400</v>
      </c>
      <c r="G28" s="49">
        <v>400</v>
      </c>
      <c r="H28" s="49">
        <v>400</v>
      </c>
      <c r="I28" s="49">
        <v>400</v>
      </c>
      <c r="J28" s="49">
        <v>400</v>
      </c>
      <c r="K28" s="49">
        <v>400</v>
      </c>
      <c r="L28" s="49">
        <v>200</v>
      </c>
      <c r="M28" s="49">
        <v>200</v>
      </c>
      <c r="N28" s="49">
        <v>200</v>
      </c>
      <c r="O28" s="49">
        <v>200</v>
      </c>
      <c r="P28" s="49">
        <v>200</v>
      </c>
      <c r="Q28" s="49">
        <v>200</v>
      </c>
      <c r="R28" s="49">
        <v>200</v>
      </c>
      <c r="S28" s="49">
        <v>200</v>
      </c>
      <c r="T28" s="49">
        <v>200</v>
      </c>
      <c r="U28" s="49">
        <v>200</v>
      </c>
      <c r="V28" s="49">
        <v>200</v>
      </c>
      <c r="W28" s="49">
        <v>200</v>
      </c>
      <c r="X28" s="49">
        <v>200</v>
      </c>
      <c r="Y28" s="49">
        <v>200</v>
      </c>
      <c r="Z28" s="49">
        <v>200</v>
      </c>
      <c r="AA28" s="49">
        <v>200</v>
      </c>
      <c r="AB28" s="51" t="s">
        <v>94</v>
      </c>
      <c r="AC28" s="49">
        <v>200</v>
      </c>
      <c r="AD28" s="49">
        <v>200</v>
      </c>
    </row>
    <row r="29" spans="1:30">
      <c r="A29" s="52" t="s">
        <v>25</v>
      </c>
      <c r="B29" s="49">
        <v>27</v>
      </c>
      <c r="C29" s="49">
        <v>400</v>
      </c>
      <c r="D29" s="49">
        <v>400</v>
      </c>
      <c r="E29" s="49">
        <v>400</v>
      </c>
      <c r="F29" s="49">
        <v>400</v>
      </c>
      <c r="G29" s="49">
        <v>400</v>
      </c>
      <c r="H29" s="49">
        <v>400</v>
      </c>
      <c r="I29" s="49">
        <v>400</v>
      </c>
      <c r="J29" s="49">
        <v>400</v>
      </c>
      <c r="K29" s="49">
        <v>400</v>
      </c>
      <c r="L29" s="49">
        <v>200</v>
      </c>
      <c r="M29" s="49">
        <v>200</v>
      </c>
      <c r="N29" s="49">
        <v>200</v>
      </c>
      <c r="O29" s="49">
        <v>200</v>
      </c>
      <c r="P29" s="49">
        <v>200</v>
      </c>
      <c r="Q29" s="49">
        <v>200</v>
      </c>
      <c r="R29" s="49">
        <v>200</v>
      </c>
      <c r="S29" s="49">
        <v>200</v>
      </c>
      <c r="T29" s="49">
        <v>200</v>
      </c>
      <c r="U29" s="49">
        <v>200</v>
      </c>
      <c r="V29" s="49">
        <v>200</v>
      </c>
      <c r="W29" s="49">
        <v>200</v>
      </c>
      <c r="X29" s="49">
        <v>200</v>
      </c>
      <c r="Y29" s="49">
        <v>200</v>
      </c>
      <c r="Z29" s="49">
        <v>200</v>
      </c>
      <c r="AA29" s="49">
        <v>200</v>
      </c>
      <c r="AB29" s="49">
        <v>200</v>
      </c>
      <c r="AC29" s="51" t="s">
        <v>94</v>
      </c>
      <c r="AD29" s="49">
        <v>200</v>
      </c>
    </row>
    <row r="30" spans="1:30">
      <c r="A30" s="52" t="s">
        <v>26</v>
      </c>
      <c r="B30" s="49">
        <v>28</v>
      </c>
      <c r="C30" s="49">
        <v>400</v>
      </c>
      <c r="D30" s="49">
        <v>400</v>
      </c>
      <c r="E30" s="49">
        <v>400</v>
      </c>
      <c r="F30" s="49">
        <v>400</v>
      </c>
      <c r="G30" s="49">
        <v>400</v>
      </c>
      <c r="H30" s="49">
        <v>400</v>
      </c>
      <c r="I30" s="49">
        <v>400</v>
      </c>
      <c r="J30" s="49">
        <v>400</v>
      </c>
      <c r="K30" s="49">
        <v>400</v>
      </c>
      <c r="L30" s="49">
        <v>200</v>
      </c>
      <c r="M30" s="49">
        <v>200</v>
      </c>
      <c r="N30" s="49">
        <v>200</v>
      </c>
      <c r="O30" s="49">
        <v>200</v>
      </c>
      <c r="P30" s="49">
        <v>200</v>
      </c>
      <c r="Q30" s="49">
        <v>200</v>
      </c>
      <c r="R30" s="49">
        <v>200</v>
      </c>
      <c r="S30" s="49">
        <v>200</v>
      </c>
      <c r="T30" s="49">
        <v>200</v>
      </c>
      <c r="U30" s="49">
        <v>200</v>
      </c>
      <c r="V30" s="49">
        <v>200</v>
      </c>
      <c r="W30" s="49">
        <v>200</v>
      </c>
      <c r="X30" s="49">
        <v>200</v>
      </c>
      <c r="Y30" s="49">
        <v>200</v>
      </c>
      <c r="Z30" s="49">
        <v>200</v>
      </c>
      <c r="AA30" s="49">
        <v>200</v>
      </c>
      <c r="AB30" s="49">
        <v>200</v>
      </c>
      <c r="AC30" s="49">
        <v>200</v>
      </c>
      <c r="AD30" s="51" t="s">
        <v>94</v>
      </c>
    </row>
    <row r="38" spans="5:6">
      <c r="E38" s="53"/>
      <c r="F38" s="53"/>
    </row>
  </sheetData>
  <sheetProtection sheet="1" objects="1" scenario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36</vt:i4>
      </vt:variant>
    </vt:vector>
  </HeadingPairs>
  <TitlesOfParts>
    <vt:vector size="51" baseType="lpstr">
      <vt:lpstr>TSUKI-TIME</vt:lpstr>
      <vt:lpstr>乗換表</vt:lpstr>
      <vt:lpstr>月形当別線</vt:lpstr>
      <vt:lpstr>月形浦臼線</vt:lpstr>
      <vt:lpstr>岩見沢月形線</vt:lpstr>
      <vt:lpstr>江別月形線</vt:lpstr>
      <vt:lpstr>JR</vt:lpstr>
      <vt:lpstr>停車場</vt:lpstr>
      <vt:lpstr>月形当別線料金</vt:lpstr>
      <vt:lpstr>岩見沢月形線料金</vt:lpstr>
      <vt:lpstr>月形浦臼線料金</vt:lpstr>
      <vt:lpstr>江別月形線料金</vt:lpstr>
      <vt:lpstr>JR料金</vt:lpstr>
      <vt:lpstr>乗換月形当別線</vt:lpstr>
      <vt:lpstr>乗換月形浦臼線料金 </vt:lpstr>
      <vt:lpstr>'TSUKI-TIME'!Print_Area</vt:lpstr>
      <vt:lpstr>浦臼発月形行降車</vt:lpstr>
      <vt:lpstr>浦臼発月形行乗車</vt:lpstr>
      <vt:lpstr>岩見沢発月形行降車</vt:lpstr>
      <vt:lpstr>岩見沢発月形行乗車</vt:lpstr>
      <vt:lpstr>月形発浦臼行降車</vt:lpstr>
      <vt:lpstr>月形発浦臼行乗車</vt:lpstr>
      <vt:lpstr>月形発岩見沢行降車</vt:lpstr>
      <vt:lpstr>月形発岩見沢行乗車</vt:lpstr>
      <vt:lpstr>月形発江別行降車</vt:lpstr>
      <vt:lpstr>月形発江別行乗車</vt:lpstr>
      <vt:lpstr>月形発当別行降車</vt:lpstr>
      <vt:lpstr>月形発当別行乗車</vt:lpstr>
      <vt:lpstr>江別発月形行降車</vt:lpstr>
      <vt:lpstr>江別発月形行乗車</vt:lpstr>
      <vt:lpstr>札幌発当別行降車</vt:lpstr>
      <vt:lpstr>札幌発当別行乗車</vt:lpstr>
      <vt:lpstr>乗換１利用路線</vt:lpstr>
      <vt:lpstr>乗換２利用路線</vt:lpstr>
      <vt:lpstr>乗換月形発浦臼行降車</vt:lpstr>
      <vt:lpstr>乗換月形発浦臼行乗車</vt:lpstr>
      <vt:lpstr>乗換月形発岩見沢行降車</vt:lpstr>
      <vt:lpstr>乗換月形発岩見沢行乗車</vt:lpstr>
      <vt:lpstr>乗換月形発江別行降車</vt:lpstr>
      <vt:lpstr>乗換月形発江別行乗車</vt:lpstr>
      <vt:lpstr>乗換月形発当別行降車</vt:lpstr>
      <vt:lpstr>乗換月形発当別行乗車</vt:lpstr>
      <vt:lpstr>乗換当別発月形行降車</vt:lpstr>
      <vt:lpstr>乗換当別発月形行乗車</vt:lpstr>
      <vt:lpstr>乗換当別発札幌行降車</vt:lpstr>
      <vt:lpstr>乗換当別発札幌行乗車</vt:lpstr>
      <vt:lpstr>乗換路線１</vt:lpstr>
      <vt:lpstr>乗換路線２</vt:lpstr>
      <vt:lpstr>当別発月形行降車</vt:lpstr>
      <vt:lpstr>当別発月形行乗車</vt:lpstr>
      <vt:lpstr>利用路線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chiikishinko</dc:creator>
  <cp:lastModifiedBy>chiikishinko</cp:lastModifiedBy>
  <cp:lastPrinted>2026-03-30T08:59:57Z</cp:lastPrinted>
  <dcterms:created xsi:type="dcterms:W3CDTF">2026-02-02T02:10:36Z</dcterms:created>
  <dcterms:modified xsi:type="dcterms:W3CDTF">2026-03-30T09:00:59Z</dcterms:modified>
</cp:coreProperties>
</file>